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4"/>
  </bookViews>
  <sheets>
    <sheet name="302" sheetId="1" r:id="rId1"/>
    <sheet name="303" sheetId="2" r:id="rId2"/>
    <sheet name="305" sheetId="3" r:id="rId3"/>
    <sheet name="306" sheetId="4" r:id="rId4"/>
    <sheet name="307" sheetId="5" r:id="rId5"/>
  </sheets>
  <definedNames/>
  <calcPr fullCalcOnLoad="1"/>
</workbook>
</file>

<file path=xl/sharedStrings.xml><?xml version="1.0" encoding="utf-8"?>
<sst xmlns="http://schemas.openxmlformats.org/spreadsheetml/2006/main" count="383" uniqueCount="264">
  <si>
    <t>銘傳大學</t>
  </si>
  <si>
    <t>單位:元</t>
  </si>
  <si>
    <t>前年度決算數</t>
  </si>
  <si>
    <t>本年度預算數</t>
  </si>
  <si>
    <t>上年度估計決算數</t>
  </si>
  <si>
    <t>本年度預算與上年度估計決算比較</t>
  </si>
  <si>
    <t>％</t>
  </si>
  <si>
    <t>銘傳大學</t>
  </si>
  <si>
    <t>全2頁第1頁</t>
  </si>
  <si>
    <t>單位:元</t>
  </si>
  <si>
    <t>全2頁第1頁</t>
  </si>
  <si>
    <t xml:space="preserve">  土地</t>
  </si>
  <si>
    <t xml:space="preserve">  土地改良物</t>
  </si>
  <si>
    <t xml:space="preserve">  房屋及建築</t>
  </si>
  <si>
    <t xml:space="preserve">  其他設備</t>
  </si>
  <si>
    <t xml:space="preserve">  租賃權益改良物</t>
  </si>
  <si>
    <t>全2頁第2頁</t>
  </si>
  <si>
    <t xml:space="preserve">  電腦軟體</t>
  </si>
  <si>
    <t>借入款預計表</t>
  </si>
  <si>
    <t>編號:305</t>
  </si>
  <si>
    <t>全1頁</t>
  </si>
  <si>
    <t>借款用途</t>
  </si>
  <si>
    <t>預計借款期間</t>
  </si>
  <si>
    <t>期初估計決算金額</t>
  </si>
  <si>
    <t>本期預計借入金額</t>
  </si>
  <si>
    <t>本期預計償還金額</t>
  </si>
  <si>
    <t>期末預計金額</t>
  </si>
  <si>
    <t>備        註</t>
  </si>
  <si>
    <t>興建士林、桃園學生宿舍及教學大樓</t>
  </si>
  <si>
    <t>20年</t>
  </si>
  <si>
    <t>貸款金額</t>
  </si>
  <si>
    <t>撥款日期</t>
  </si>
  <si>
    <t>預估還款金額</t>
  </si>
  <si>
    <t>教育部核准文號</t>
  </si>
  <si>
    <t>台北學生宿宿</t>
  </si>
  <si>
    <t>82.10.20</t>
  </si>
  <si>
    <t>82.2.3(82)高05422-5100萬</t>
  </si>
  <si>
    <t>82.3.8(82)高12498-8900萬</t>
  </si>
  <si>
    <t>設計大樓及一舍</t>
  </si>
  <si>
    <t>83.01.24</t>
  </si>
  <si>
    <t>82.8.28(82)高048582</t>
  </si>
  <si>
    <t>一舍</t>
  </si>
  <si>
    <t>83.10.17</t>
  </si>
  <si>
    <t>83.4.29(83)高021624</t>
  </si>
  <si>
    <t>設計大樓</t>
  </si>
  <si>
    <t>84.10.19</t>
  </si>
  <si>
    <t>綜合大樓</t>
  </si>
  <si>
    <t>85.06.19</t>
  </si>
  <si>
    <t>85.1.31(85)高一85500408</t>
  </si>
  <si>
    <t>二舍</t>
  </si>
  <si>
    <t>85.10.22</t>
  </si>
  <si>
    <t>85.1.19(85)高85003126</t>
  </si>
  <si>
    <t>圖書館體育館</t>
  </si>
  <si>
    <t>86.10.08</t>
  </si>
  <si>
    <t>86.5.6(86)高三86037782</t>
  </si>
  <si>
    <t>資管大樓</t>
  </si>
  <si>
    <t>88.04.21</t>
  </si>
  <si>
    <t>88.5.1(88)高三88044549</t>
  </si>
  <si>
    <t>三舍</t>
  </si>
  <si>
    <t>89.10.21</t>
  </si>
  <si>
    <t>89.11.15(89)高四89143408</t>
  </si>
  <si>
    <t>小計</t>
  </si>
  <si>
    <t>總     計</t>
  </si>
  <si>
    <t>註：教部補助貸款利息共四筆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</si>
  <si>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</si>
  <si>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</si>
  <si>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</si>
  <si>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</si>
  <si>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異</t>
    </r>
  </si>
  <si>
    <t>%</t>
  </si>
  <si>
    <t>學什費收入</t>
  </si>
  <si>
    <t xml:space="preserve">  學費收入</t>
  </si>
  <si>
    <t xml:space="preserve">    大學日學費</t>
  </si>
  <si>
    <t xml:space="preserve">大學夜學分學雜費 </t>
  </si>
  <si>
    <r>
      <t xml:space="preserve"> 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連江</t>
    </r>
  </si>
  <si>
    <r>
      <t xml:space="preserve">            </t>
    </r>
    <r>
      <rPr>
        <sz val="10"/>
        <rFont val="標楷體"/>
        <family val="4"/>
      </rPr>
      <t>學分費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延修暑修</t>
    </r>
  </si>
  <si>
    <t xml:space="preserve">  雜費收入</t>
  </si>
  <si>
    <t>大學日雜費</t>
  </si>
  <si>
    <t xml:space="preserve">    研究所雜費</t>
  </si>
  <si>
    <t xml:space="preserve">  建教合作收入</t>
  </si>
  <si>
    <t>補助及捐贈收入</t>
  </si>
  <si>
    <t xml:space="preserve">  補助收入</t>
  </si>
  <si>
    <t>收入預算明細表</t>
  </si>
  <si>
    <t>編號:306</t>
  </si>
  <si>
    <t>全3頁第3頁</t>
  </si>
  <si>
    <t xml:space="preserve">  捐贈收入</t>
  </si>
  <si>
    <t>財務收入</t>
  </si>
  <si>
    <t xml:space="preserve">  利息收入</t>
  </si>
  <si>
    <t xml:space="preserve">  基金收益</t>
  </si>
  <si>
    <t>其他收入</t>
  </si>
  <si>
    <t xml:space="preserve">  試務費收入</t>
  </si>
  <si>
    <r>
      <t>6,000</t>
    </r>
    <r>
      <rPr>
        <sz val="11"/>
        <rFont val="新細明體"/>
        <family val="1"/>
      </rPr>
      <t>╳1,300</t>
    </r>
  </si>
  <si>
    <t xml:space="preserve">  住宿費收入</t>
  </si>
  <si>
    <t xml:space="preserve">  雜項收入</t>
  </si>
  <si>
    <t>合計</t>
  </si>
  <si>
    <t>董事會支出</t>
  </si>
  <si>
    <t xml:space="preserve">  人事費</t>
  </si>
  <si>
    <t>9╳5000╳5;機票50,000╳2╳4</t>
  </si>
  <si>
    <t xml:space="preserve">  折舊及攤銷</t>
  </si>
  <si>
    <t>行政管理支出</t>
  </si>
  <si>
    <t xml:space="preserve">  業務費</t>
  </si>
  <si>
    <t xml:space="preserve">  維護及報廢支出</t>
  </si>
  <si>
    <t xml:space="preserve">  退休撫恤費</t>
  </si>
  <si>
    <t>建教合作支出</t>
  </si>
  <si>
    <t xml:space="preserve">  建教維護及報廢</t>
  </si>
  <si>
    <t xml:space="preserve">  建教其他費</t>
  </si>
  <si>
    <t>財務支出</t>
  </si>
  <si>
    <t xml:space="preserve">  利息費用</t>
  </si>
  <si>
    <t>51A1</t>
  </si>
  <si>
    <t xml:space="preserve">  試務費支出</t>
  </si>
  <si>
    <t>51A9</t>
  </si>
  <si>
    <t xml:space="preserve">  雜項支出</t>
  </si>
  <si>
    <r>
      <t>合</t>
    </r>
    <r>
      <rPr>
        <sz val="12"/>
        <rFont val="Times New Roman"/>
        <family val="1"/>
      </rPr>
      <t xml:space="preserve">                               </t>
    </r>
    <r>
      <rPr>
        <sz val="12"/>
        <rFont val="標楷體"/>
        <family val="4"/>
      </rPr>
      <t>計</t>
    </r>
  </si>
  <si>
    <t>支出預算明細表</t>
  </si>
  <si>
    <t>編號:307</t>
  </si>
  <si>
    <t>資本門</t>
  </si>
  <si>
    <t>土地</t>
  </si>
  <si>
    <t>土地改良物</t>
  </si>
  <si>
    <t>房屋及建築</t>
  </si>
  <si>
    <t>機械儀器及設備</t>
  </si>
  <si>
    <t xml:space="preserve">  機械及設備</t>
  </si>
  <si>
    <t>圖書及博物</t>
  </si>
  <si>
    <t xml:space="preserve">  圖書</t>
  </si>
  <si>
    <t xml:space="preserve">  博物</t>
  </si>
  <si>
    <t>其他設備</t>
  </si>
  <si>
    <t>預付土地工程及設備</t>
  </si>
  <si>
    <t>銘傳大學</t>
  </si>
  <si>
    <t>收 支 餘 絀 預 計 表</t>
  </si>
  <si>
    <t>編號:302</t>
  </si>
  <si>
    <t>中華民國98學年度</t>
  </si>
  <si>
    <t>全1頁第1頁</t>
  </si>
  <si>
    <t>單位:元</t>
  </si>
  <si>
    <t>前年度決算數</t>
  </si>
  <si>
    <t>科目</t>
  </si>
  <si>
    <t>本年度預算數</t>
  </si>
  <si>
    <t>上年度估計決算數</t>
  </si>
  <si>
    <t>本年度預算與上年度估計決算比較</t>
  </si>
  <si>
    <t>差異</t>
  </si>
  <si>
    <t>各項收入</t>
  </si>
  <si>
    <t xml:space="preserve">    學雜費收入</t>
  </si>
  <si>
    <t xml:space="preserve">    推廣教育收入</t>
  </si>
  <si>
    <r>
      <t xml:space="preserve">        </t>
    </r>
    <r>
      <rPr>
        <sz val="12"/>
        <rFont val="細明體"/>
        <family val="3"/>
      </rPr>
      <t>建教合作收入</t>
    </r>
  </si>
  <si>
    <t xml:space="preserve">    補助及捐贈收入</t>
  </si>
  <si>
    <t xml:space="preserve">    財務收入</t>
  </si>
  <si>
    <t xml:space="preserve">    其他收入</t>
  </si>
  <si>
    <t xml:space="preserve">    合        計 </t>
  </si>
  <si>
    <t>各項支出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</si>
  <si>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</si>
  <si>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</si>
  <si>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</si>
  <si>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</si>
  <si>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推廣教育支出</t>
  </si>
  <si>
    <t xml:space="preserve">    建教合作支出</t>
  </si>
  <si>
    <t xml:space="preserve">    財務支出</t>
  </si>
  <si>
    <t xml:space="preserve">    其他支出</t>
  </si>
  <si>
    <t xml:space="preserve">    合        計</t>
  </si>
  <si>
    <t>本年度純餘(絀)</t>
  </si>
  <si>
    <t>預計固定資產及無形資產變動表</t>
  </si>
  <si>
    <t>編號:303</t>
  </si>
  <si>
    <t xml:space="preserve">                      中華民國98學年度</t>
  </si>
  <si>
    <t>會      計     科      目</t>
  </si>
  <si>
    <t>估計本年初結存金額</t>
  </si>
  <si>
    <t>本年度預計增加金額</t>
  </si>
  <si>
    <t>本年度預計減少金額</t>
  </si>
  <si>
    <t>截至本年底止</t>
  </si>
  <si>
    <t>說        明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</si>
  <si>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</si>
  <si>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稱</t>
    </r>
  </si>
  <si>
    <t>預計結存金額</t>
  </si>
  <si>
    <t>固定資產</t>
  </si>
  <si>
    <t xml:space="preserve">  土地</t>
  </si>
  <si>
    <t xml:space="preserve">  土地改良物</t>
  </si>
  <si>
    <t xml:space="preserve">  房屋及建築</t>
  </si>
  <si>
    <t xml:space="preserve">  機械儀器及設備</t>
  </si>
  <si>
    <t xml:space="preserve">  圖書及博物</t>
  </si>
  <si>
    <t>中、西文圖書,資料庫</t>
  </si>
  <si>
    <t xml:space="preserve">  其他設備</t>
  </si>
  <si>
    <t xml:space="preserve">  預付土地、工程及設備款</t>
  </si>
  <si>
    <t xml:space="preserve">  租賃權益改良物</t>
  </si>
  <si>
    <t>累計折舊</t>
  </si>
  <si>
    <t xml:space="preserve">  累計折舊-土地改良</t>
  </si>
  <si>
    <t xml:space="preserve">  累計折舊-房屋建築</t>
  </si>
  <si>
    <t xml:space="preserve">  累計折舊-機械儀器</t>
  </si>
  <si>
    <t xml:space="preserve">  累計折舊-其他設備</t>
  </si>
  <si>
    <t xml:space="preserve">   累計折舊-租賃權益改良物</t>
  </si>
  <si>
    <t>固定資產淨額</t>
  </si>
  <si>
    <t>全2頁第2頁</t>
  </si>
  <si>
    <t>無形資產</t>
  </si>
  <si>
    <t xml:space="preserve">  電腦軟體</t>
  </si>
  <si>
    <t>累計攤銷</t>
  </si>
  <si>
    <t xml:space="preserve">   累計攤銷-電腦軟體</t>
  </si>
  <si>
    <t>無形資產淨額</t>
  </si>
  <si>
    <t>固定資產及無形資產合計</t>
  </si>
  <si>
    <t>中華民國98學年度</t>
  </si>
  <si>
    <t>98.7.31止已還款</t>
  </si>
  <si>
    <t>98.7.31尚未還款金額</t>
  </si>
  <si>
    <t>銘傳大學</t>
  </si>
  <si>
    <t>收入預算明細表</t>
  </si>
  <si>
    <t>編號:306</t>
  </si>
  <si>
    <t>中華民國98學年度</t>
  </si>
  <si>
    <t>全3頁第1頁</t>
  </si>
  <si>
    <t>單位:元</t>
  </si>
  <si>
    <r>
      <t>39,801</t>
    </r>
    <r>
      <rPr>
        <sz val="12"/>
        <rFont val="新細明體"/>
        <family val="1"/>
      </rPr>
      <t>╳540</t>
    </r>
    <r>
      <rPr>
        <sz val="12"/>
        <rFont val="Times New Roman"/>
        <family val="1"/>
      </rPr>
      <t>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</si>
  <si>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37,864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6470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</si>
  <si>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37,671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3350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</si>
  <si>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1,378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210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</si>
  <si>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1,368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</si>
  <si>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39,801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270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</si>
  <si>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 xml:space="preserve">    研究所學費</t>
  </si>
  <si>
    <r>
      <t>37,864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</si>
  <si>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37,671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230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</si>
  <si>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 xml:space="preserve">         </t>
    </r>
    <r>
      <rPr>
        <sz val="12"/>
        <rFont val="標楷體"/>
        <family val="4"/>
      </rPr>
      <t>學分費</t>
    </r>
  </si>
  <si>
    <r>
      <t>7,130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</si>
  <si>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6,080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205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</si>
  <si>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6,605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</si>
  <si>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5,504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220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</si>
  <si>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 xml:space="preserve">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金門</t>
    </r>
  </si>
  <si>
    <r>
      <t>5,504</t>
    </r>
    <r>
      <rPr>
        <sz val="12"/>
        <rFont val="新細明體"/>
        <family val="1"/>
      </rPr>
      <t>╳30╳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</si>
  <si>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6,080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</si>
  <si>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6,080</t>
    </r>
    <r>
      <rPr>
        <sz val="12"/>
        <rFont val="新細明體"/>
        <family val="1"/>
      </rPr>
      <t>╳19╳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</si>
  <si>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>全3頁第2頁</t>
  </si>
  <si>
    <r>
      <t>13,582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5400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</si>
  <si>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8,337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6470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</si>
  <si>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7,617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3350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</si>
  <si>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13,582</t>
    </r>
    <r>
      <rPr>
        <sz val="12"/>
        <rFont val="新細明體"/>
        <family val="1"/>
      </rPr>
      <t>╳275╳</t>
    </r>
    <r>
      <rPr>
        <sz val="12"/>
        <rFont val="Times New Roman"/>
        <family val="1"/>
      </rPr>
      <t>2</t>
    </r>
  </si>
  <si>
    <r>
      <t>8,337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</si>
  <si>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7,617</t>
    </r>
    <r>
      <rPr>
        <sz val="12"/>
        <rFont val="新細明體"/>
        <family val="1"/>
      </rPr>
      <t>╳230╳</t>
    </r>
    <r>
      <rPr>
        <sz val="12"/>
        <rFont val="Times New Roman"/>
        <family val="1"/>
      </rPr>
      <t>2</t>
    </r>
  </si>
  <si>
    <t>職專研雜費</t>
  </si>
  <si>
    <r>
      <t>630</t>
    </r>
    <r>
      <rPr>
        <sz val="12"/>
        <rFont val="新細明體"/>
        <family val="1"/>
      </rPr>
      <t>╳6,170╳</t>
    </r>
    <r>
      <rPr>
        <sz val="12"/>
        <rFont val="Times New Roman"/>
        <family val="1"/>
      </rPr>
      <t>2</t>
    </r>
  </si>
  <si>
    <t xml:space="preserve">   職專研雜費-金門</t>
  </si>
  <si>
    <r>
      <t>45</t>
    </r>
    <r>
      <rPr>
        <sz val="12"/>
        <rFont val="新細明體"/>
        <family val="1"/>
      </rPr>
      <t>╳6,170╳</t>
    </r>
    <r>
      <rPr>
        <sz val="12"/>
        <rFont val="Times New Roman"/>
        <family val="1"/>
      </rPr>
      <t>2</t>
    </r>
  </si>
  <si>
    <t>推廣教育收入</t>
  </si>
  <si>
    <t xml:space="preserve">  推廣學費</t>
  </si>
  <si>
    <t xml:space="preserve">  推廣其他收入</t>
  </si>
  <si>
    <t>建教合作收入</t>
  </si>
  <si>
    <t>9600╳9000╳2</t>
  </si>
  <si>
    <t>11,000╳1000╳2</t>
  </si>
  <si>
    <t>18,000╳90╳2</t>
  </si>
  <si>
    <t>12,500╳100╳2</t>
  </si>
  <si>
    <t xml:space="preserve">  電腦實驗費收入</t>
  </si>
  <si>
    <t>12,500╳1200╳2</t>
  </si>
  <si>
    <t xml:space="preserve">  語言實習費</t>
  </si>
  <si>
    <t>14,000╳750╳2</t>
  </si>
  <si>
    <t xml:space="preserve">  教程實習費</t>
  </si>
  <si>
    <t>1,368╳60╳4</t>
  </si>
  <si>
    <t xml:space="preserve">  交通費</t>
  </si>
  <si>
    <t xml:space="preserve">  退休及撫恤支出</t>
  </si>
  <si>
    <t>教學研究及訓輔支出</t>
  </si>
  <si>
    <t xml:space="preserve">  教學退休撫恤支出</t>
  </si>
  <si>
    <t>獎助學金支出</t>
  </si>
  <si>
    <t xml:space="preserve">  獎學金支出</t>
  </si>
  <si>
    <t xml:space="preserve">  助學金支出</t>
  </si>
  <si>
    <t xml:space="preserve">  民間捐贈獎助學金</t>
  </si>
  <si>
    <t>推廣教育支出</t>
  </si>
  <si>
    <t>631,581,902╳0.02</t>
  </si>
  <si>
    <t>51A0</t>
  </si>
  <si>
    <t>其他支出</t>
  </si>
  <si>
    <t>由未完工程轉入</t>
  </si>
  <si>
    <r>
      <t xml:space="preserve">    </t>
    </r>
    <r>
      <rPr>
        <sz val="12"/>
        <rFont val="標楷體"/>
        <family val="4"/>
      </rPr>
      <t>預付土地款</t>
    </r>
  </si>
  <si>
    <r>
      <t xml:space="preserve">    </t>
    </r>
    <r>
      <rPr>
        <sz val="12"/>
        <rFont val="標楷體"/>
        <family val="4"/>
      </rPr>
      <t>預付工程款</t>
    </r>
  </si>
  <si>
    <t xml:space="preserve">  未完工程  </t>
  </si>
  <si>
    <t>租賃權益改良物</t>
  </si>
  <si>
    <t>電腦軟體</t>
  </si>
  <si>
    <r>
      <t xml:space="preserve">       </t>
    </r>
    <r>
      <rPr>
        <sz val="12"/>
        <rFont val="標楷體"/>
        <family val="4"/>
      </rPr>
      <t>合            計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</si>
</sst>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0.0%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sz val="12"/>
      <name val="華康楷書體W5(P)"/>
      <family val="4"/>
    </font>
    <font>
      <b/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center"/>
    </xf>
    <xf numFmtId="10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right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0" fontId="2" fillId="0" borderId="2" xfId="0" applyNumberFormat="1" applyFont="1" applyBorder="1" applyAlignment="1">
      <alignment horizontal="center"/>
    </xf>
    <xf numFmtId="177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0" fillId="0" borderId="2" xfId="0" applyNumberFormat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2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0" fontId="0" fillId="0" borderId="2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1" fontId="2" fillId="0" borderId="3" xfId="16" applyFont="1" applyBorder="1" applyAlignment="1">
      <alignment horizontal="center" vertical="center"/>
    </xf>
    <xf numFmtId="41" fontId="2" fillId="0" borderId="5" xfId="16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/>
    </xf>
    <xf numFmtId="41" fontId="0" fillId="0" borderId="2" xfId="16" applyBorder="1" applyAlignment="1">
      <alignment/>
    </xf>
    <xf numFmtId="41" fontId="10" fillId="0" borderId="2" xfId="16" applyFont="1" applyBorder="1" applyAlignment="1">
      <alignment wrapText="1"/>
    </xf>
    <xf numFmtId="41" fontId="10" fillId="0" borderId="2" xfId="16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1" fontId="2" fillId="0" borderId="4" xfId="16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wrapText="1"/>
    </xf>
    <xf numFmtId="176" fontId="0" fillId="0" borderId="14" xfId="0" applyNumberFormat="1" applyBorder="1" applyAlignment="1">
      <alignment vertical="center"/>
    </xf>
    <xf numFmtId="0" fontId="6" fillId="0" borderId="15" xfId="0" applyFont="1" applyBorder="1" applyAlignment="1">
      <alignment horizontal="left" vertical="top" wrapText="1"/>
    </xf>
    <xf numFmtId="0" fontId="10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1" fontId="0" fillId="2" borderId="3" xfId="16" applyFill="1" applyBorder="1" applyAlignment="1">
      <alignment/>
    </xf>
    <xf numFmtId="176" fontId="0" fillId="2" borderId="3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41" fontId="0" fillId="0" borderId="3" xfId="16" applyBorder="1" applyAlignment="1">
      <alignment/>
    </xf>
    <xf numFmtId="0" fontId="6" fillId="0" borderId="11" xfId="0" applyFont="1" applyBorder="1" applyAlignment="1">
      <alignment shrinkToFit="1"/>
    </xf>
    <xf numFmtId="178" fontId="2" fillId="0" borderId="4" xfId="16" applyNumberFormat="1" applyFont="1" applyBorder="1" applyAlignment="1">
      <alignment horizontal="right" vertical="center"/>
    </xf>
    <xf numFmtId="176" fontId="0" fillId="2" borderId="0" xfId="0" applyNumberFormat="1" applyFill="1" applyAlignment="1">
      <alignment vertical="center"/>
    </xf>
    <xf numFmtId="41" fontId="0" fillId="0" borderId="5" xfId="16" applyBorder="1" applyAlignment="1">
      <alignment/>
    </xf>
    <xf numFmtId="0" fontId="0" fillId="0" borderId="14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right"/>
    </xf>
    <xf numFmtId="9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vertical="center"/>
    </xf>
    <xf numFmtId="9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/>
    </xf>
    <xf numFmtId="0" fontId="11" fillId="0" borderId="3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8" fontId="2" fillId="0" borderId="3" xfId="16" applyNumberFormat="1" applyFont="1" applyBorder="1" applyAlignment="1">
      <alignment horizontal="right" vertical="center"/>
    </xf>
    <xf numFmtId="10" fontId="0" fillId="0" borderId="5" xfId="0" applyNumberFormat="1" applyBorder="1" applyAlignment="1">
      <alignment vertical="center"/>
    </xf>
    <xf numFmtId="0" fontId="2" fillId="0" borderId="4" xfId="0" applyFont="1" applyBorder="1" applyAlignment="1">
      <alignment horizontal="right"/>
    </xf>
    <xf numFmtId="178" fontId="2" fillId="0" borderId="5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justify" wrapText="1"/>
    </xf>
    <xf numFmtId="41" fontId="2" fillId="0" borderId="2" xfId="16" applyFont="1" applyBorder="1" applyAlignment="1">
      <alignment horizontal="center" vertical="center"/>
    </xf>
    <xf numFmtId="41" fontId="4" fillId="0" borderId="2" xfId="16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/>
    </xf>
    <xf numFmtId="41" fontId="0" fillId="0" borderId="2" xfId="16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41" fontId="0" fillId="0" borderId="2" xfId="16" applyBorder="1" applyAlignment="1">
      <alignment/>
    </xf>
    <xf numFmtId="179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shrinkToFit="1"/>
    </xf>
    <xf numFmtId="41" fontId="0" fillId="0" borderId="4" xfId="16" applyFill="1" applyBorder="1" applyAlignment="1">
      <alignment horizontal="center" vertical="center"/>
    </xf>
    <xf numFmtId="41" fontId="0" fillId="0" borderId="3" xfId="16" applyFill="1" applyBorder="1" applyAlignment="1">
      <alignment horizontal="center" vertical="center"/>
    </xf>
    <xf numFmtId="41" fontId="0" fillId="0" borderId="5" xfId="16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1" fontId="0" fillId="0" borderId="2" xfId="16" applyBorder="1" applyAlignment="1">
      <alignment vertical="center"/>
    </xf>
    <xf numFmtId="41" fontId="0" fillId="0" borderId="5" xfId="16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1" fontId="0" fillId="0" borderId="4" xfId="16" applyBorder="1" applyAlignment="1">
      <alignment/>
    </xf>
    <xf numFmtId="178" fontId="0" fillId="0" borderId="4" xfId="16" applyNumberFormat="1" applyBorder="1" applyAlignment="1">
      <alignment horizontal="right"/>
    </xf>
    <xf numFmtId="178" fontId="0" fillId="0" borderId="3" xfId="16" applyNumberFormat="1" applyBorder="1" applyAlignment="1">
      <alignment horizontal="right"/>
    </xf>
    <xf numFmtId="41" fontId="0" fillId="0" borderId="3" xfId="16" applyFill="1" applyBorder="1" applyAlignment="1">
      <alignment/>
    </xf>
    <xf numFmtId="178" fontId="0" fillId="0" borderId="3" xfId="16" applyNumberFormat="1" applyFill="1" applyBorder="1" applyAlignment="1">
      <alignment horizontal="right"/>
    </xf>
    <xf numFmtId="178" fontId="0" fillId="0" borderId="5" xfId="16" applyNumberFormat="1" applyBorder="1" applyAlignment="1">
      <alignment horizontal="right"/>
    </xf>
    <xf numFmtId="41" fontId="0" fillId="0" borderId="21" xfId="16" applyBorder="1" applyAlignment="1">
      <alignment/>
    </xf>
    <xf numFmtId="41" fontId="0" fillId="0" borderId="22" xfId="16" applyBorder="1" applyAlignment="1">
      <alignment/>
    </xf>
    <xf numFmtId="41" fontId="0" fillId="0" borderId="23" xfId="16" applyBorder="1" applyAlignment="1">
      <alignment/>
    </xf>
    <xf numFmtId="41" fontId="0" fillId="0" borderId="0" xfId="16" applyBorder="1" applyAlignment="1">
      <alignment/>
    </xf>
    <xf numFmtId="41" fontId="0" fillId="0" borderId="2" xfId="16" applyFill="1" applyBorder="1" applyAlignment="1">
      <alignment/>
    </xf>
    <xf numFmtId="178" fontId="0" fillId="0" borderId="2" xfId="16" applyNumberFormat="1" applyBorder="1" applyAlignment="1">
      <alignment horizontal="right"/>
    </xf>
    <xf numFmtId="41" fontId="0" fillId="0" borderId="2" xfId="16" applyFill="1" applyBorder="1" applyAlignment="1">
      <alignment horizontal="center" vertical="center"/>
    </xf>
    <xf numFmtId="10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41" fontId="4" fillId="0" borderId="4" xfId="16" applyFont="1" applyFill="1" applyBorder="1" applyAlignment="1">
      <alignment horizontal="center" vertical="center"/>
    </xf>
    <xf numFmtId="41" fontId="4" fillId="0" borderId="3" xfId="16" applyFont="1" applyFill="1" applyBorder="1" applyAlignment="1">
      <alignment horizontal="center" vertical="center"/>
    </xf>
    <xf numFmtId="41" fontId="4" fillId="0" borderId="5" xfId="16" applyFont="1" applyFill="1" applyBorder="1" applyAlignment="1">
      <alignment horizontal="center" vertical="center"/>
    </xf>
    <xf numFmtId="178" fontId="4" fillId="0" borderId="4" xfId="16" applyNumberFormat="1" applyFont="1" applyFill="1" applyBorder="1" applyAlignment="1">
      <alignment horizontal="right" vertical="center"/>
    </xf>
    <xf numFmtId="178" fontId="4" fillId="0" borderId="3" xfId="16" applyNumberFormat="1" applyFont="1" applyFill="1" applyBorder="1" applyAlignment="1">
      <alignment horizontal="right" vertical="center"/>
    </xf>
    <xf numFmtId="178" fontId="4" fillId="0" borderId="5" xfId="16" applyNumberFormat="1" applyFont="1" applyFill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41" fontId="2" fillId="0" borderId="4" xfId="16" applyFont="1" applyBorder="1" applyAlignment="1">
      <alignment horizontal="center" vertical="center"/>
    </xf>
    <xf numFmtId="41" fontId="2" fillId="0" borderId="3" xfId="16" applyFont="1" applyBorder="1" applyAlignment="1">
      <alignment horizontal="center" vertical="center"/>
    </xf>
    <xf numFmtId="41" fontId="2" fillId="0" borderId="5" xfId="16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right" vertical="center"/>
    </xf>
    <xf numFmtId="178" fontId="2" fillId="0" borderId="3" xfId="16" applyNumberFormat="1" applyFont="1" applyBorder="1" applyAlignment="1">
      <alignment horizontal="right" vertical="center"/>
    </xf>
    <xf numFmtId="178" fontId="2" fillId="0" borderId="5" xfId="16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1" fontId="0" fillId="0" borderId="4" xfId="16" applyBorder="1" applyAlignment="1">
      <alignment horizontal="center" vertical="center"/>
    </xf>
    <xf numFmtId="41" fontId="0" fillId="0" borderId="5" xfId="16" applyBorder="1" applyAlignment="1">
      <alignment horizontal="center" vertical="center"/>
    </xf>
    <xf numFmtId="178" fontId="0" fillId="0" borderId="4" xfId="16" applyNumberFormat="1" applyBorder="1" applyAlignment="1">
      <alignment horizontal="right" vertical="center"/>
    </xf>
    <xf numFmtId="178" fontId="0" fillId="0" borderId="5" xfId="16" applyNumberFormat="1" applyBorder="1" applyAlignment="1">
      <alignment horizontal="right" vertical="center"/>
    </xf>
    <xf numFmtId="41" fontId="0" fillId="0" borderId="4" xfId="16" applyBorder="1" applyAlignment="1">
      <alignment horizontal="center"/>
    </xf>
    <xf numFmtId="41" fontId="0" fillId="0" borderId="5" xfId="16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justify" wrapText="1" indent="2" shrinkToFit="1"/>
    </xf>
    <xf numFmtId="0" fontId="0" fillId="0" borderId="3" xfId="0" applyBorder="1" applyAlignment="1">
      <alignment horizontal="left" vertical="justify" wrapText="1" indent="2" shrinkToFit="1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1" fontId="0" fillId="0" borderId="3" xfId="16" applyBorder="1" applyAlignment="1">
      <alignment horizontal="center" vertical="center"/>
    </xf>
    <xf numFmtId="178" fontId="0" fillId="0" borderId="3" xfId="16" applyNumberForma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7" sqref="B17"/>
    </sheetView>
  </sheetViews>
  <sheetFormatPr defaultColWidth="9.00390625" defaultRowHeight="16.5"/>
  <cols>
    <col min="1" max="1" width="17.625" style="0" customWidth="1"/>
    <col min="2" max="2" width="30.625" style="1" customWidth="1"/>
    <col min="3" max="4" width="18.625" style="6" customWidth="1"/>
    <col min="5" max="5" width="19.625" style="0" customWidth="1"/>
    <col min="6" max="6" width="13.50390625" style="3" customWidth="1"/>
  </cols>
  <sheetData>
    <row r="1" spans="3:4" ht="16.5">
      <c r="C1" s="2" t="s">
        <v>126</v>
      </c>
      <c r="D1" s="2"/>
    </row>
    <row r="2" spans="3:4" ht="16.5">
      <c r="C2" s="4" t="s">
        <v>127</v>
      </c>
      <c r="D2" s="4"/>
    </row>
    <row r="3" spans="1:6" ht="16.5">
      <c r="A3" s="1" t="s">
        <v>128</v>
      </c>
      <c r="C3" s="4" t="s">
        <v>129</v>
      </c>
      <c r="D3" s="4"/>
      <c r="F3" s="5" t="s">
        <v>130</v>
      </c>
    </row>
    <row r="4" ht="16.5">
      <c r="F4" s="5" t="s">
        <v>131</v>
      </c>
    </row>
    <row r="5" spans="1:6" s="9" customFormat="1" ht="16.5">
      <c r="A5" s="62" t="s">
        <v>132</v>
      </c>
      <c r="B5" s="62" t="s">
        <v>133</v>
      </c>
      <c r="C5" s="131" t="s">
        <v>134</v>
      </c>
      <c r="D5" s="131" t="s">
        <v>135</v>
      </c>
      <c r="E5" s="7" t="s">
        <v>136</v>
      </c>
      <c r="F5" s="8"/>
    </row>
    <row r="6" spans="1:6" s="9" customFormat="1" ht="16.5">
      <c r="A6" s="129"/>
      <c r="B6" s="130"/>
      <c r="C6" s="132"/>
      <c r="D6" s="132"/>
      <c r="E6" s="7" t="s">
        <v>137</v>
      </c>
      <c r="F6" s="10" t="s">
        <v>6</v>
      </c>
    </row>
    <row r="7" spans="1:6" ht="18" customHeight="1">
      <c r="A7" s="11"/>
      <c r="B7" s="12" t="s">
        <v>138</v>
      </c>
      <c r="C7" s="13"/>
      <c r="D7" s="13"/>
      <c r="E7" s="14"/>
      <c r="F7" s="15"/>
    </row>
    <row r="8" spans="1:6" ht="18" customHeight="1">
      <c r="A8" s="11">
        <v>1716932558</v>
      </c>
      <c r="B8" s="12" t="s">
        <v>139</v>
      </c>
      <c r="C8" s="13">
        <v>1659465450</v>
      </c>
      <c r="D8" s="13">
        <v>1692652874</v>
      </c>
      <c r="E8" s="13">
        <f aca="true" t="shared" si="0" ref="E8:E14">C8-D8</f>
        <v>-33187424</v>
      </c>
      <c r="F8" s="16">
        <f>E8/D8</f>
        <v>-0.019606751336777632</v>
      </c>
    </row>
    <row r="9" spans="1:6" ht="18" customHeight="1">
      <c r="A9" s="11">
        <v>34351074</v>
      </c>
      <c r="B9" s="12" t="s">
        <v>140</v>
      </c>
      <c r="C9" s="13">
        <v>35624310</v>
      </c>
      <c r="D9" s="13">
        <v>35899570</v>
      </c>
      <c r="E9" s="13">
        <f t="shared" si="0"/>
        <v>-275260</v>
      </c>
      <c r="F9" s="16">
        <f aca="true" t="shared" si="1" ref="F9:F14">E9/D9</f>
        <v>-0.007667501309904269</v>
      </c>
    </row>
    <row r="10" spans="1:6" ht="18" customHeight="1">
      <c r="A10" s="11">
        <v>82832615</v>
      </c>
      <c r="B10" s="17" t="s">
        <v>141</v>
      </c>
      <c r="C10" s="13">
        <v>69574000</v>
      </c>
      <c r="D10" s="13">
        <v>58060843</v>
      </c>
      <c r="E10" s="13">
        <f t="shared" si="0"/>
        <v>11513157</v>
      </c>
      <c r="F10" s="16">
        <f t="shared" si="1"/>
        <v>0.1982946923454074</v>
      </c>
    </row>
    <row r="11" spans="1:6" ht="18" customHeight="1">
      <c r="A11" s="11">
        <v>248011796</v>
      </c>
      <c r="B11" s="12" t="s">
        <v>142</v>
      </c>
      <c r="C11" s="13">
        <v>213000000</v>
      </c>
      <c r="D11" s="13">
        <v>282558205</v>
      </c>
      <c r="E11" s="13">
        <f t="shared" si="0"/>
        <v>-69558205</v>
      </c>
      <c r="F11" s="16">
        <f t="shared" si="1"/>
        <v>-0.24617301415826873</v>
      </c>
    </row>
    <row r="12" spans="1:6" ht="18" customHeight="1">
      <c r="A12" s="11">
        <v>14949425</v>
      </c>
      <c r="B12" s="12" t="s">
        <v>143</v>
      </c>
      <c r="C12" s="13">
        <v>5030000</v>
      </c>
      <c r="D12" s="13">
        <v>10565684</v>
      </c>
      <c r="E12" s="13">
        <f t="shared" si="0"/>
        <v>-5535684</v>
      </c>
      <c r="F12" s="16">
        <f t="shared" si="1"/>
        <v>-0.5239304904443479</v>
      </c>
    </row>
    <row r="13" spans="1:6" ht="18" customHeight="1">
      <c r="A13" s="11">
        <v>62235808</v>
      </c>
      <c r="B13" s="12" t="s">
        <v>144</v>
      </c>
      <c r="C13" s="13">
        <v>131093600</v>
      </c>
      <c r="D13" s="13">
        <v>134815024</v>
      </c>
      <c r="E13" s="13">
        <f t="shared" si="0"/>
        <v>-3721424</v>
      </c>
      <c r="F13" s="16">
        <f t="shared" si="1"/>
        <v>-0.027603926399182334</v>
      </c>
    </row>
    <row r="14" spans="1:6" ht="18" customHeight="1">
      <c r="A14" s="18">
        <v>2159313276</v>
      </c>
      <c r="B14" s="12" t="s">
        <v>145</v>
      </c>
      <c r="C14" s="19">
        <f>SUM(C8:C13)</f>
        <v>2113787360</v>
      </c>
      <c r="D14" s="19">
        <f>SUM(D8:D13)</f>
        <v>2214552200</v>
      </c>
      <c r="E14" s="19">
        <f t="shared" si="0"/>
        <v>-100764840</v>
      </c>
      <c r="F14" s="16">
        <f t="shared" si="1"/>
        <v>-0.045501225936331505</v>
      </c>
    </row>
    <row r="15" spans="1:6" ht="18" customHeight="1">
      <c r="A15" s="11"/>
      <c r="B15" s="12"/>
      <c r="C15" s="13"/>
      <c r="D15" s="13"/>
      <c r="E15" s="13"/>
      <c r="F15" s="16"/>
    </row>
    <row r="16" spans="1:6" ht="18" customHeight="1">
      <c r="A16" s="11"/>
      <c r="B16" s="12" t="s">
        <v>146</v>
      </c>
      <c r="C16" s="13"/>
      <c r="D16" s="13"/>
      <c r="E16" s="21"/>
      <c r="F16" s="16"/>
    </row>
    <row r="17" spans="1:6" ht="18" customHeight="1">
      <c r="A17" s="11">
        <v>209050</v>
      </c>
      <c r="B17" s="12" t="s">
        <v>147</v>
      </c>
      <c r="C17" s="13">
        <v>1336295</v>
      </c>
      <c r="D17" s="13">
        <v>365000</v>
      </c>
      <c r="E17" s="13">
        <f aca="true" t="shared" si="2" ref="E17:E27">C17-D17</f>
        <v>971295</v>
      </c>
      <c r="F17" s="16">
        <f aca="true" t="shared" si="3" ref="F17:F27">E17/D17</f>
        <v>2.661082191780822</v>
      </c>
    </row>
    <row r="18" spans="1:6" ht="18" customHeight="1">
      <c r="A18" s="11">
        <v>464651616</v>
      </c>
      <c r="B18" s="12" t="s">
        <v>148</v>
      </c>
      <c r="C18" s="13">
        <v>458040233</v>
      </c>
      <c r="D18" s="13">
        <v>471540125</v>
      </c>
      <c r="E18" s="13">
        <f t="shared" si="2"/>
        <v>-13499892</v>
      </c>
      <c r="F18" s="16">
        <f t="shared" si="3"/>
        <v>-0.02862936001469652</v>
      </c>
    </row>
    <row r="19" spans="1:6" ht="18" customHeight="1">
      <c r="A19" s="11">
        <v>1284902228</v>
      </c>
      <c r="B19" s="12" t="s">
        <v>149</v>
      </c>
      <c r="C19" s="13">
        <v>1330214038</v>
      </c>
      <c r="D19" s="13">
        <v>1373336531</v>
      </c>
      <c r="E19" s="13">
        <f t="shared" si="2"/>
        <v>-43122493</v>
      </c>
      <c r="F19" s="16">
        <f t="shared" si="3"/>
        <v>-0.031399800432454966</v>
      </c>
    </row>
    <row r="20" spans="1:6" ht="18" customHeight="1">
      <c r="A20" s="11">
        <v>175079041</v>
      </c>
      <c r="B20" s="12" t="s">
        <v>150</v>
      </c>
      <c r="C20" s="13">
        <v>157175700</v>
      </c>
      <c r="D20" s="13">
        <v>171938000</v>
      </c>
      <c r="E20" s="13">
        <f t="shared" si="2"/>
        <v>-14762300</v>
      </c>
      <c r="F20" s="16">
        <f t="shared" si="3"/>
        <v>-0.08585827449429445</v>
      </c>
    </row>
    <row r="21" spans="1:6" ht="18" customHeight="1">
      <c r="A21" s="11">
        <v>29801876</v>
      </c>
      <c r="B21" s="12" t="s">
        <v>151</v>
      </c>
      <c r="C21" s="13">
        <v>22467518</v>
      </c>
      <c r="D21" s="13">
        <v>25347681</v>
      </c>
      <c r="E21" s="13">
        <f t="shared" si="2"/>
        <v>-2880163</v>
      </c>
      <c r="F21" s="16">
        <f t="shared" si="3"/>
        <v>-0.113626291888398</v>
      </c>
    </row>
    <row r="22" spans="1:6" ht="18" customHeight="1">
      <c r="A22" s="11">
        <v>75929907</v>
      </c>
      <c r="B22" s="12" t="s">
        <v>152</v>
      </c>
      <c r="C22" s="13">
        <v>66788900</v>
      </c>
      <c r="D22" s="13">
        <v>76260582</v>
      </c>
      <c r="E22" s="13">
        <f t="shared" si="2"/>
        <v>-9471682</v>
      </c>
      <c r="F22" s="16">
        <f t="shared" si="3"/>
        <v>-0.12420154359692666</v>
      </c>
    </row>
    <row r="23" spans="1:6" ht="18" customHeight="1">
      <c r="A23" s="11">
        <v>26203075</v>
      </c>
      <c r="B23" s="12" t="s">
        <v>153</v>
      </c>
      <c r="C23" s="13">
        <v>12631640</v>
      </c>
      <c r="D23" s="13">
        <v>18803344</v>
      </c>
      <c r="E23" s="13">
        <f t="shared" si="2"/>
        <v>-6171704</v>
      </c>
      <c r="F23" s="16">
        <f t="shared" si="3"/>
        <v>-0.3282237457337376</v>
      </c>
    </row>
    <row r="24" spans="1:6" ht="18" customHeight="1">
      <c r="A24" s="11">
        <v>13828657</v>
      </c>
      <c r="B24" s="12" t="s">
        <v>154</v>
      </c>
      <c r="C24" s="13">
        <v>21630000</v>
      </c>
      <c r="D24" s="13">
        <v>16009640</v>
      </c>
      <c r="E24" s="13">
        <f t="shared" si="2"/>
        <v>5620360</v>
      </c>
      <c r="F24" s="113">
        <f t="shared" si="3"/>
        <v>0.35106098575608197</v>
      </c>
    </row>
    <row r="25" spans="1:6" ht="18" customHeight="1">
      <c r="A25" s="18">
        <v>2070605450</v>
      </c>
      <c r="B25" s="12" t="s">
        <v>155</v>
      </c>
      <c r="C25" s="19">
        <f>SUM(C17:C24)</f>
        <v>2070284324</v>
      </c>
      <c r="D25" s="19">
        <f>SUM(D17:D24)</f>
        <v>2153600903</v>
      </c>
      <c r="E25" s="19">
        <f t="shared" si="2"/>
        <v>-83316579</v>
      </c>
      <c r="F25" s="20">
        <f t="shared" si="3"/>
        <v>-0.0386871025564387</v>
      </c>
    </row>
    <row r="26" spans="1:6" ht="18" customHeight="1">
      <c r="A26" s="11"/>
      <c r="B26" s="12"/>
      <c r="C26" s="13"/>
      <c r="D26" s="13"/>
      <c r="E26" s="13"/>
      <c r="F26" s="20"/>
    </row>
    <row r="27" spans="1:6" ht="18" customHeight="1">
      <c r="A27" s="18">
        <f>A14-A25</f>
        <v>88707826</v>
      </c>
      <c r="B27" s="22" t="s">
        <v>156</v>
      </c>
      <c r="C27" s="18">
        <f>C14-C25</f>
        <v>43503036</v>
      </c>
      <c r="D27" s="18">
        <f>D14-D25</f>
        <v>60951297</v>
      </c>
      <c r="E27" s="18">
        <f t="shared" si="2"/>
        <v>-17448261</v>
      </c>
      <c r="F27" s="20">
        <f t="shared" si="3"/>
        <v>-0.28626562286279156</v>
      </c>
    </row>
    <row r="28" spans="1:7" ht="16.5">
      <c r="A28" s="128"/>
      <c r="B28" s="128"/>
      <c r="C28" s="128"/>
      <c r="D28" s="128"/>
      <c r="E28" s="128"/>
      <c r="F28" s="128"/>
      <c r="G28" s="1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16" sqref="B16"/>
    </sheetView>
  </sheetViews>
  <sheetFormatPr defaultColWidth="9.00390625" defaultRowHeight="16.5"/>
  <cols>
    <col min="2" max="2" width="24.375" style="0" customWidth="1"/>
    <col min="3" max="3" width="18.75390625" style="0" customWidth="1"/>
    <col min="4" max="5" width="18.625" style="0" customWidth="1"/>
    <col min="6" max="6" width="18.75390625" style="0" customWidth="1"/>
    <col min="7" max="7" width="19.75390625" style="0" customWidth="1"/>
  </cols>
  <sheetData>
    <row r="1" spans="1:7" ht="16.5">
      <c r="A1" s="173" t="s">
        <v>7</v>
      </c>
      <c r="B1" s="173"/>
      <c r="C1" s="173"/>
      <c r="D1" s="173"/>
      <c r="E1" s="173"/>
      <c r="F1" s="173"/>
      <c r="G1" s="173"/>
    </row>
    <row r="2" spans="1:7" ht="16.5">
      <c r="A2" s="174" t="s">
        <v>157</v>
      </c>
      <c r="B2" s="174"/>
      <c r="C2" s="174"/>
      <c r="D2" s="174"/>
      <c r="E2" s="174"/>
      <c r="F2" s="174"/>
      <c r="G2" s="174"/>
    </row>
    <row r="3" spans="1:7" ht="16.5">
      <c r="A3" s="1" t="s">
        <v>158</v>
      </c>
      <c r="C3" s="175" t="s">
        <v>159</v>
      </c>
      <c r="D3" s="175"/>
      <c r="E3" s="175"/>
      <c r="F3" s="175"/>
      <c r="G3" s="23" t="s">
        <v>8</v>
      </c>
    </row>
    <row r="4" ht="16.5">
      <c r="G4" s="23" t="s">
        <v>9</v>
      </c>
    </row>
    <row r="5" spans="1:7" ht="20.25" customHeight="1">
      <c r="A5" s="155" t="s">
        <v>160</v>
      </c>
      <c r="B5" s="155"/>
      <c r="C5" s="152" t="s">
        <v>161</v>
      </c>
      <c r="D5" s="152" t="s">
        <v>162</v>
      </c>
      <c r="E5" s="176" t="s">
        <v>163</v>
      </c>
      <c r="F5" s="67" t="s">
        <v>164</v>
      </c>
      <c r="G5" s="153" t="s">
        <v>165</v>
      </c>
    </row>
    <row r="6" spans="1:7" ht="21" customHeight="1">
      <c r="A6" s="8" t="s">
        <v>166</v>
      </c>
      <c r="B6" s="8" t="s">
        <v>167</v>
      </c>
      <c r="C6" s="152"/>
      <c r="D6" s="152"/>
      <c r="E6" s="176"/>
      <c r="F6" s="68" t="s">
        <v>168</v>
      </c>
      <c r="G6" s="154"/>
    </row>
    <row r="7" spans="1:7" ht="24" customHeight="1">
      <c r="A7" s="8"/>
      <c r="B7" s="69" t="s">
        <v>169</v>
      </c>
      <c r="C7" s="52">
        <f>SUM(C8:C15)</f>
        <v>7111753127</v>
      </c>
      <c r="D7" s="52">
        <f>SUM(D8:D15)</f>
        <v>224138707</v>
      </c>
      <c r="E7" s="52">
        <f>SUM(E8:E15)</f>
        <v>40000000</v>
      </c>
      <c r="F7" s="93">
        <f aca="true" t="shared" si="0" ref="F7:F22">C7+D7-E7</f>
        <v>7295891834</v>
      </c>
      <c r="G7" s="63"/>
    </row>
    <row r="8" spans="1:7" ht="24" customHeight="1">
      <c r="A8" s="24">
        <v>131000</v>
      </c>
      <c r="B8" s="22" t="s">
        <v>170</v>
      </c>
      <c r="C8" s="125">
        <v>894755052</v>
      </c>
      <c r="D8" s="125">
        <v>1000000</v>
      </c>
      <c r="E8" s="125"/>
      <c r="F8" s="93">
        <f t="shared" si="0"/>
        <v>895755052</v>
      </c>
      <c r="G8" s="125"/>
    </row>
    <row r="9" spans="1:7" ht="24" customHeight="1">
      <c r="A9" s="24">
        <v>132000</v>
      </c>
      <c r="B9" s="22" t="s">
        <v>171</v>
      </c>
      <c r="C9" s="125">
        <v>182562690</v>
      </c>
      <c r="D9" s="125"/>
      <c r="E9" s="125"/>
      <c r="F9" s="93">
        <f t="shared" si="0"/>
        <v>182562690</v>
      </c>
      <c r="G9" s="125"/>
    </row>
    <row r="10" spans="1:7" ht="24" customHeight="1">
      <c r="A10" s="24">
        <v>133000</v>
      </c>
      <c r="B10" s="59" t="s">
        <v>172</v>
      </c>
      <c r="C10" s="147">
        <v>3521485951</v>
      </c>
      <c r="D10" s="147"/>
      <c r="E10" s="125"/>
      <c r="F10" s="147">
        <f t="shared" si="0"/>
        <v>3521485951</v>
      </c>
      <c r="G10" s="71"/>
    </row>
    <row r="11" spans="1:7" ht="24" customHeight="1">
      <c r="A11" s="24">
        <v>134000</v>
      </c>
      <c r="B11" s="22" t="s">
        <v>173</v>
      </c>
      <c r="C11" s="125">
        <v>1351553397</v>
      </c>
      <c r="D11" s="125">
        <v>157719307</v>
      </c>
      <c r="E11" s="125">
        <v>30000000</v>
      </c>
      <c r="F11" s="93">
        <f t="shared" si="0"/>
        <v>1479272704</v>
      </c>
      <c r="G11" s="125"/>
    </row>
    <row r="12" spans="1:7" ht="24" customHeight="1">
      <c r="A12" s="24">
        <v>135000</v>
      </c>
      <c r="B12" s="22" t="s">
        <v>174</v>
      </c>
      <c r="C12" s="125">
        <v>464439825</v>
      </c>
      <c r="D12" s="125">
        <v>50000000</v>
      </c>
      <c r="E12" s="125"/>
      <c r="F12" s="93">
        <f t="shared" si="0"/>
        <v>514439825</v>
      </c>
      <c r="G12" s="72" t="s">
        <v>175</v>
      </c>
    </row>
    <row r="13" spans="1:7" ht="24" customHeight="1">
      <c r="A13" s="24">
        <v>136000</v>
      </c>
      <c r="B13" s="22" t="s">
        <v>176</v>
      </c>
      <c r="C13" s="125">
        <v>241451002</v>
      </c>
      <c r="D13" s="125">
        <v>15419400</v>
      </c>
      <c r="E13" s="125">
        <v>10000000</v>
      </c>
      <c r="F13" s="93">
        <f t="shared" si="0"/>
        <v>246870402</v>
      </c>
      <c r="G13" s="147"/>
    </row>
    <row r="14" spans="1:7" ht="24" customHeight="1">
      <c r="A14" s="58">
        <v>137000</v>
      </c>
      <c r="B14" s="73" t="s">
        <v>177</v>
      </c>
      <c r="C14" s="147">
        <v>449943695</v>
      </c>
      <c r="D14" s="147"/>
      <c r="E14" s="147"/>
      <c r="F14" s="148">
        <f t="shared" si="0"/>
        <v>449943695</v>
      </c>
      <c r="G14" s="72"/>
    </row>
    <row r="15" spans="1:7" ht="24" customHeight="1">
      <c r="A15" s="24">
        <v>139000</v>
      </c>
      <c r="B15" s="36" t="s">
        <v>178</v>
      </c>
      <c r="C15" s="125">
        <v>5561515</v>
      </c>
      <c r="D15" s="125"/>
      <c r="E15" s="125"/>
      <c r="F15" s="93">
        <f t="shared" si="0"/>
        <v>5561515</v>
      </c>
      <c r="G15" s="26"/>
    </row>
    <row r="16" spans="1:7" ht="24" customHeight="1">
      <c r="A16" s="24"/>
      <c r="B16" s="36" t="s">
        <v>179</v>
      </c>
      <c r="C16" s="125">
        <f>SUM(C17:C21)</f>
        <v>1565890230</v>
      </c>
      <c r="D16" s="125">
        <f>SUM(D17:D21)</f>
        <v>198917351</v>
      </c>
      <c r="E16" s="125">
        <f>SUM(E17:E21)</f>
        <v>48391338</v>
      </c>
      <c r="F16" s="93">
        <f t="shared" si="0"/>
        <v>1716416243</v>
      </c>
      <c r="G16" s="26"/>
    </row>
    <row r="17" spans="1:7" ht="24" customHeight="1">
      <c r="A17" s="24">
        <v>132900</v>
      </c>
      <c r="B17" s="22" t="s">
        <v>180</v>
      </c>
      <c r="C17" s="125">
        <v>58370625</v>
      </c>
      <c r="D17" s="125">
        <v>6039284</v>
      </c>
      <c r="E17" s="125"/>
      <c r="F17" s="93">
        <f t="shared" si="0"/>
        <v>64409909</v>
      </c>
      <c r="G17" s="125"/>
    </row>
    <row r="18" spans="1:7" ht="24" customHeight="1">
      <c r="A18" s="24">
        <v>133900</v>
      </c>
      <c r="B18" s="22" t="s">
        <v>181</v>
      </c>
      <c r="C18" s="125">
        <v>598400241</v>
      </c>
      <c r="D18" s="125">
        <v>66067888</v>
      </c>
      <c r="E18" s="125"/>
      <c r="F18" s="93">
        <f t="shared" si="0"/>
        <v>664468129</v>
      </c>
      <c r="G18" s="125"/>
    </row>
    <row r="19" spans="1:7" ht="24" customHeight="1">
      <c r="A19" s="24">
        <v>134900</v>
      </c>
      <c r="B19" s="22" t="s">
        <v>182</v>
      </c>
      <c r="C19" s="125">
        <v>563903950</v>
      </c>
      <c r="D19" s="125">
        <v>89256059</v>
      </c>
      <c r="E19" s="125">
        <v>25029948</v>
      </c>
      <c r="F19" s="93">
        <f t="shared" si="0"/>
        <v>628130061</v>
      </c>
      <c r="G19" s="125"/>
    </row>
    <row r="20" spans="1:7" ht="24" customHeight="1">
      <c r="A20" s="24">
        <v>136900</v>
      </c>
      <c r="B20" s="22" t="s">
        <v>183</v>
      </c>
      <c r="C20" s="125">
        <v>344298351</v>
      </c>
      <c r="D20" s="125">
        <v>36629834</v>
      </c>
      <c r="E20" s="125">
        <v>23361390</v>
      </c>
      <c r="F20" s="93">
        <f t="shared" si="0"/>
        <v>357566795</v>
      </c>
      <c r="G20" s="63"/>
    </row>
    <row r="21" spans="1:7" ht="24" customHeight="1">
      <c r="A21" s="24">
        <v>139900</v>
      </c>
      <c r="B21" s="74" t="s">
        <v>184</v>
      </c>
      <c r="C21" s="125">
        <v>917063</v>
      </c>
      <c r="D21" s="125">
        <v>924286</v>
      </c>
      <c r="E21" s="125"/>
      <c r="F21" s="93">
        <f t="shared" si="0"/>
        <v>1841349</v>
      </c>
      <c r="G21" s="26"/>
    </row>
    <row r="22" spans="1:7" ht="24" customHeight="1">
      <c r="A22" s="24"/>
      <c r="B22" s="36" t="s">
        <v>185</v>
      </c>
      <c r="C22" s="125">
        <f>C7-C16</f>
        <v>5545862897</v>
      </c>
      <c r="D22" s="125">
        <f>D7-D16</f>
        <v>25221356</v>
      </c>
      <c r="E22" s="125">
        <f>E7-E16</f>
        <v>-8391338</v>
      </c>
      <c r="F22" s="93">
        <f t="shared" si="0"/>
        <v>5579475591</v>
      </c>
      <c r="G22" s="26"/>
    </row>
    <row r="23" spans="1:7" ht="16.5">
      <c r="A23" s="173" t="s">
        <v>7</v>
      </c>
      <c r="B23" s="173"/>
      <c r="C23" s="173"/>
      <c r="D23" s="173"/>
      <c r="E23" s="173"/>
      <c r="F23" s="173"/>
      <c r="G23" s="173"/>
    </row>
    <row r="24" spans="1:7" ht="16.5">
      <c r="A24" s="174" t="s">
        <v>157</v>
      </c>
      <c r="B24" s="174"/>
      <c r="C24" s="174"/>
      <c r="D24" s="174"/>
      <c r="E24" s="174"/>
      <c r="F24" s="174"/>
      <c r="G24" s="174"/>
    </row>
    <row r="25" spans="1:7" ht="16.5">
      <c r="A25" s="1" t="s">
        <v>158</v>
      </c>
      <c r="C25" s="175" t="s">
        <v>159</v>
      </c>
      <c r="D25" s="175"/>
      <c r="E25" s="175"/>
      <c r="F25" s="175"/>
      <c r="G25" s="23" t="s">
        <v>186</v>
      </c>
    </row>
    <row r="26" ht="16.5">
      <c r="G26" s="23" t="s">
        <v>9</v>
      </c>
    </row>
    <row r="27" spans="1:7" ht="21" customHeight="1">
      <c r="A27" s="176" t="s">
        <v>160</v>
      </c>
      <c r="B27" s="177"/>
      <c r="C27" s="152" t="s">
        <v>161</v>
      </c>
      <c r="D27" s="152" t="s">
        <v>162</v>
      </c>
      <c r="E27" s="176" t="s">
        <v>163</v>
      </c>
      <c r="F27" s="67" t="s">
        <v>164</v>
      </c>
      <c r="G27" s="153" t="s">
        <v>165</v>
      </c>
    </row>
    <row r="28" spans="1:7" ht="21" customHeight="1">
      <c r="A28" s="35" t="s">
        <v>166</v>
      </c>
      <c r="B28" s="35" t="s">
        <v>167</v>
      </c>
      <c r="C28" s="152"/>
      <c r="D28" s="152"/>
      <c r="E28" s="176"/>
      <c r="F28" s="68" t="s">
        <v>168</v>
      </c>
      <c r="G28" s="154"/>
    </row>
    <row r="29" spans="1:7" ht="24" customHeight="1">
      <c r="A29" s="35"/>
      <c r="B29" s="75" t="s">
        <v>187</v>
      </c>
      <c r="C29" s="125">
        <f>SUM(C30)</f>
        <v>8358984</v>
      </c>
      <c r="D29" s="125">
        <f>SUM(D30)</f>
        <v>20003800</v>
      </c>
      <c r="E29" s="125">
        <f>SUM(E30)</f>
        <v>0</v>
      </c>
      <c r="F29" s="93">
        <f aca="true" t="shared" si="1" ref="F29:F34">C29+D29-E29</f>
        <v>28362784</v>
      </c>
      <c r="G29" s="26"/>
    </row>
    <row r="30" spans="1:7" ht="24" customHeight="1">
      <c r="A30" s="35">
        <v>142000</v>
      </c>
      <c r="B30" s="36" t="s">
        <v>188</v>
      </c>
      <c r="C30" s="125">
        <v>8358984</v>
      </c>
      <c r="D30" s="125">
        <v>20003800</v>
      </c>
      <c r="E30" s="125"/>
      <c r="F30" s="93">
        <f t="shared" si="1"/>
        <v>28362784</v>
      </c>
      <c r="G30" s="26"/>
    </row>
    <row r="31" spans="1:7" ht="24" customHeight="1">
      <c r="A31" s="24"/>
      <c r="B31" s="36" t="s">
        <v>189</v>
      </c>
      <c r="C31" s="125">
        <f>SUM(C32)</f>
        <v>1722120</v>
      </c>
      <c r="D31" s="125">
        <f>SUM(D32)</f>
        <v>1722120</v>
      </c>
      <c r="E31" s="125">
        <f>SUM(E32)</f>
        <v>0</v>
      </c>
      <c r="F31" s="93">
        <f t="shared" si="1"/>
        <v>3444240</v>
      </c>
      <c r="G31" s="26"/>
    </row>
    <row r="32" spans="1:7" ht="24" customHeight="1">
      <c r="A32" s="24">
        <v>142900</v>
      </c>
      <c r="B32" s="36" t="s">
        <v>190</v>
      </c>
      <c r="C32" s="125">
        <v>1722120</v>
      </c>
      <c r="D32" s="125">
        <v>1722120</v>
      </c>
      <c r="E32" s="125"/>
      <c r="F32" s="93">
        <f t="shared" si="1"/>
        <v>3444240</v>
      </c>
      <c r="G32" s="26"/>
    </row>
    <row r="33" spans="1:7" ht="24" customHeight="1">
      <c r="A33" s="24"/>
      <c r="B33" s="36" t="s">
        <v>191</v>
      </c>
      <c r="C33" s="125">
        <f>C29-C31</f>
        <v>6636864</v>
      </c>
      <c r="D33" s="125">
        <f>D29-D31</f>
        <v>18281680</v>
      </c>
      <c r="E33" s="125">
        <f>E29-E31</f>
        <v>0</v>
      </c>
      <c r="F33" s="93">
        <f t="shared" si="1"/>
        <v>24918544</v>
      </c>
      <c r="G33" s="26"/>
    </row>
    <row r="34" spans="1:7" ht="24" customHeight="1">
      <c r="A34" s="24"/>
      <c r="B34" s="75" t="s">
        <v>192</v>
      </c>
      <c r="C34" s="125">
        <f>C7+C29</f>
        <v>7120112111</v>
      </c>
      <c r="D34" s="125">
        <f>D7+D29</f>
        <v>244142507</v>
      </c>
      <c r="E34" s="125">
        <f>E7+E29</f>
        <v>40000000</v>
      </c>
      <c r="F34" s="93">
        <f t="shared" si="1"/>
        <v>7324254618</v>
      </c>
      <c r="G34" s="26"/>
    </row>
    <row r="51" ht="16.5">
      <c r="E51" s="57"/>
    </row>
  </sheetData>
  <mergeCells count="16">
    <mergeCell ref="A1:G1"/>
    <mergeCell ref="A2:G2"/>
    <mergeCell ref="C3:F3"/>
    <mergeCell ref="A5:B5"/>
    <mergeCell ref="C5:C6"/>
    <mergeCell ref="D5:D6"/>
    <mergeCell ref="E5:E6"/>
    <mergeCell ref="G5:G6"/>
    <mergeCell ref="A23:G23"/>
    <mergeCell ref="A24:G24"/>
    <mergeCell ref="C25:F25"/>
    <mergeCell ref="A27:B27"/>
    <mergeCell ref="C27:C28"/>
    <mergeCell ref="D27:D28"/>
    <mergeCell ref="E27:E28"/>
    <mergeCell ref="G27:G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C4" sqref="C4"/>
    </sheetView>
  </sheetViews>
  <sheetFormatPr defaultColWidth="9.00390625" defaultRowHeight="16.5"/>
  <cols>
    <col min="1" max="1" width="12.625" style="0" customWidth="1"/>
    <col min="2" max="2" width="14.125" style="0" customWidth="1"/>
    <col min="4" max="4" width="14.625" style="0" customWidth="1"/>
    <col min="5" max="5" width="18.50390625" style="6" customWidth="1"/>
    <col min="6" max="6" width="14.50390625" style="6" customWidth="1"/>
    <col min="7" max="7" width="18.75390625" style="6" customWidth="1"/>
    <col min="8" max="8" width="16.50390625" style="6" customWidth="1"/>
    <col min="9" max="9" width="24.00390625" style="0" customWidth="1"/>
    <col min="10" max="16384" width="9.00390625" style="151" customWidth="1"/>
  </cols>
  <sheetData>
    <row r="1" spans="1:9" s="149" customFormat="1" ht="16.5">
      <c r="A1" s="1"/>
      <c r="B1" s="1"/>
      <c r="C1" s="1"/>
      <c r="D1" s="1"/>
      <c r="E1" s="135" t="s">
        <v>0</v>
      </c>
      <c r="F1" s="136"/>
      <c r="G1" s="136"/>
      <c r="H1" s="37"/>
      <c r="I1" s="1"/>
    </row>
    <row r="2" spans="1:9" s="149" customFormat="1" ht="16.5">
      <c r="A2" s="1"/>
      <c r="B2" s="1"/>
      <c r="C2" s="1"/>
      <c r="D2" s="1"/>
      <c r="E2" s="136" t="s">
        <v>18</v>
      </c>
      <c r="F2" s="136"/>
      <c r="G2" s="136"/>
      <c r="H2" s="37"/>
      <c r="I2" s="1"/>
    </row>
    <row r="3" spans="1:9" s="149" customFormat="1" ht="16.5">
      <c r="A3" s="1" t="s">
        <v>19</v>
      </c>
      <c r="B3" s="1"/>
      <c r="C3" s="1"/>
      <c r="D3" s="1"/>
      <c r="E3" s="136" t="s">
        <v>193</v>
      </c>
      <c r="F3" s="136"/>
      <c r="G3" s="136"/>
      <c r="H3" s="37"/>
      <c r="I3" s="23" t="s">
        <v>20</v>
      </c>
    </row>
    <row r="4" spans="1:9" s="149" customFormat="1" ht="17.25" thickBot="1">
      <c r="A4" s="1"/>
      <c r="B4" s="1"/>
      <c r="C4" s="1"/>
      <c r="D4" s="1"/>
      <c r="E4" s="37"/>
      <c r="F4" s="37"/>
      <c r="G4" s="37"/>
      <c r="H4" s="37"/>
      <c r="I4" s="23" t="s">
        <v>1</v>
      </c>
    </row>
    <row r="5" spans="1:9" s="150" customFormat="1" ht="33.75" customHeight="1">
      <c r="A5" s="38" t="s">
        <v>21</v>
      </c>
      <c r="B5" s="39" t="s">
        <v>22</v>
      </c>
      <c r="C5" s="39"/>
      <c r="D5" s="39"/>
      <c r="E5" s="40" t="s">
        <v>23</v>
      </c>
      <c r="F5" s="77" t="s">
        <v>24</v>
      </c>
      <c r="G5" s="40" t="s">
        <v>25</v>
      </c>
      <c r="H5" s="40" t="s">
        <v>26</v>
      </c>
      <c r="I5" s="41" t="s">
        <v>27</v>
      </c>
    </row>
    <row r="6" spans="1:9" ht="16.5">
      <c r="A6" s="137" t="s">
        <v>28</v>
      </c>
      <c r="B6" s="28" t="s">
        <v>29</v>
      </c>
      <c r="C6" s="28"/>
      <c r="D6" s="13"/>
      <c r="E6" s="13">
        <v>631581902</v>
      </c>
      <c r="G6" s="13">
        <v>92298750</v>
      </c>
      <c r="H6" s="13">
        <f>E6+F8-G6</f>
        <v>539283152</v>
      </c>
      <c r="I6" s="78"/>
    </row>
    <row r="7" spans="1:9" ht="16.5">
      <c r="A7" s="138"/>
      <c r="B7" s="21"/>
      <c r="C7" s="21"/>
      <c r="D7" s="13"/>
      <c r="E7" s="13"/>
      <c r="F7" s="13"/>
      <c r="G7" s="13"/>
      <c r="H7" s="13"/>
      <c r="I7" s="78"/>
    </row>
    <row r="8" spans="1:9" ht="16.5">
      <c r="A8" s="138"/>
      <c r="B8" s="21"/>
      <c r="C8" s="21"/>
      <c r="D8" s="13"/>
      <c r="E8" s="13"/>
      <c r="F8" s="13"/>
      <c r="G8" s="13"/>
      <c r="H8" s="13"/>
      <c r="I8" s="79"/>
    </row>
    <row r="9" spans="1:10" s="149" customFormat="1" ht="16.5">
      <c r="A9" s="64"/>
      <c r="B9" s="12"/>
      <c r="C9" s="6"/>
      <c r="D9" s="13"/>
      <c r="E9" s="6"/>
      <c r="F9" s="13"/>
      <c r="G9" s="13"/>
      <c r="H9" s="13"/>
      <c r="I9" s="79"/>
      <c r="J9" s="151"/>
    </row>
    <row r="10" spans="1:10" s="149" customFormat="1" ht="16.5">
      <c r="A10" s="80"/>
      <c r="B10" s="22" t="s">
        <v>30</v>
      </c>
      <c r="C10" s="22" t="s">
        <v>31</v>
      </c>
      <c r="D10" s="81" t="s">
        <v>194</v>
      </c>
      <c r="E10" s="81" t="s">
        <v>195</v>
      </c>
      <c r="F10" s="19"/>
      <c r="G10" s="82" t="s">
        <v>32</v>
      </c>
      <c r="H10" s="82" t="s">
        <v>26</v>
      </c>
      <c r="I10" s="83" t="s">
        <v>33</v>
      </c>
      <c r="J10" s="151"/>
    </row>
    <row r="11" spans="1:9" ht="16.5">
      <c r="A11" s="84" t="s">
        <v>34</v>
      </c>
      <c r="B11" s="85">
        <v>51000000</v>
      </c>
      <c r="C11" s="156" t="s">
        <v>35</v>
      </c>
      <c r="D11" s="86">
        <v>39843750</v>
      </c>
      <c r="E11" s="86">
        <f>B11-D11</f>
        <v>11156250</v>
      </c>
      <c r="F11" s="86"/>
      <c r="G11" s="86">
        <v>3187500</v>
      </c>
      <c r="H11" s="86">
        <f aca="true" t="shared" si="0" ref="H11:H20">E11-G11</f>
        <v>7968750</v>
      </c>
      <c r="I11" s="87" t="s">
        <v>36</v>
      </c>
    </row>
    <row r="12" spans="1:9" ht="16.5">
      <c r="A12" s="88"/>
      <c r="B12" s="89">
        <v>89000000</v>
      </c>
      <c r="C12" s="134"/>
      <c r="D12" s="13">
        <v>69531250</v>
      </c>
      <c r="E12" s="157">
        <f>B12-D12</f>
        <v>19468750</v>
      </c>
      <c r="G12" s="13">
        <v>5562500</v>
      </c>
      <c r="H12" s="6">
        <f t="shared" si="0"/>
        <v>13906250</v>
      </c>
      <c r="I12" s="79" t="s">
        <v>37</v>
      </c>
    </row>
    <row r="13" spans="1:9" ht="16.5">
      <c r="A13" s="90" t="s">
        <v>38</v>
      </c>
      <c r="B13" s="89">
        <v>143280000</v>
      </c>
      <c r="C13" s="13" t="s">
        <v>39</v>
      </c>
      <c r="D13" s="13">
        <v>102982500</v>
      </c>
      <c r="E13" s="13">
        <f aca="true" t="shared" si="1" ref="E13:E20">B13-D13</f>
        <v>40297500</v>
      </c>
      <c r="G13" s="13">
        <v>8955000</v>
      </c>
      <c r="H13" s="6">
        <f t="shared" si="0"/>
        <v>31342500</v>
      </c>
      <c r="I13" s="79" t="s">
        <v>40</v>
      </c>
    </row>
    <row r="14" spans="1:9" ht="16.5">
      <c r="A14" s="84" t="s">
        <v>41</v>
      </c>
      <c r="B14" s="85">
        <v>49000000</v>
      </c>
      <c r="C14" s="86" t="s">
        <v>42</v>
      </c>
      <c r="D14" s="86">
        <v>35218750</v>
      </c>
      <c r="E14" s="86">
        <f t="shared" si="1"/>
        <v>13781250</v>
      </c>
      <c r="F14" s="92"/>
      <c r="G14" s="86">
        <v>3062500</v>
      </c>
      <c r="H14" s="92">
        <f t="shared" si="0"/>
        <v>10718750</v>
      </c>
      <c r="I14" s="87" t="s">
        <v>43</v>
      </c>
    </row>
    <row r="15" spans="1:9" ht="16.5">
      <c r="A15" s="84" t="s">
        <v>44</v>
      </c>
      <c r="B15" s="85">
        <v>75000000</v>
      </c>
      <c r="C15" s="86" t="s">
        <v>45</v>
      </c>
      <c r="D15" s="86">
        <v>49218750</v>
      </c>
      <c r="E15" s="86">
        <f t="shared" si="1"/>
        <v>25781250</v>
      </c>
      <c r="F15" s="86"/>
      <c r="G15" s="86">
        <v>4687500</v>
      </c>
      <c r="H15" s="86">
        <f t="shared" si="0"/>
        <v>21093750</v>
      </c>
      <c r="I15" s="87" t="s">
        <v>40</v>
      </c>
    </row>
    <row r="16" spans="1:9" ht="16.5">
      <c r="A16" s="88" t="s">
        <v>46</v>
      </c>
      <c r="B16" s="89">
        <v>215500000</v>
      </c>
      <c r="C16" s="13" t="s">
        <v>47</v>
      </c>
      <c r="D16" s="13">
        <v>121218750</v>
      </c>
      <c r="E16" s="13">
        <f t="shared" si="1"/>
        <v>94281250</v>
      </c>
      <c r="F16" s="13"/>
      <c r="G16" s="13">
        <v>13468750</v>
      </c>
      <c r="H16" s="13">
        <f t="shared" si="0"/>
        <v>80812500</v>
      </c>
      <c r="I16" s="79" t="s">
        <v>48</v>
      </c>
    </row>
    <row r="17" spans="1:9" ht="16.5">
      <c r="A17" s="84" t="s">
        <v>49</v>
      </c>
      <c r="B17" s="85">
        <v>90000000</v>
      </c>
      <c r="C17" s="86" t="s">
        <v>50</v>
      </c>
      <c r="D17" s="86">
        <v>53437500</v>
      </c>
      <c r="E17" s="86">
        <f t="shared" si="1"/>
        <v>36562500</v>
      </c>
      <c r="F17" s="86"/>
      <c r="G17" s="86">
        <v>5625000</v>
      </c>
      <c r="H17" s="86">
        <f t="shared" si="0"/>
        <v>30937500</v>
      </c>
      <c r="I17" s="87" t="s">
        <v>51</v>
      </c>
    </row>
    <row r="18" spans="1:9" ht="16.5">
      <c r="A18" s="88" t="s">
        <v>52</v>
      </c>
      <c r="B18" s="89">
        <v>320000000</v>
      </c>
      <c r="C18" s="13" t="s">
        <v>53</v>
      </c>
      <c r="D18" s="13">
        <v>160000000</v>
      </c>
      <c r="E18" s="13">
        <f t="shared" si="1"/>
        <v>160000000</v>
      </c>
      <c r="G18" s="13">
        <v>20000000</v>
      </c>
      <c r="H18" s="6">
        <f t="shared" si="0"/>
        <v>140000000</v>
      </c>
      <c r="I18" s="79" t="s">
        <v>54</v>
      </c>
    </row>
    <row r="19" spans="1:9" ht="16.5">
      <c r="A19" s="88" t="s">
        <v>55</v>
      </c>
      <c r="B19" s="89">
        <v>202045827</v>
      </c>
      <c r="C19" s="13" t="s">
        <v>56</v>
      </c>
      <c r="D19" s="13">
        <v>76500000</v>
      </c>
      <c r="E19" s="13">
        <f t="shared" si="1"/>
        <v>125545827</v>
      </c>
      <c r="G19" s="13">
        <v>12750000</v>
      </c>
      <c r="H19" s="6">
        <f t="shared" si="0"/>
        <v>112795827</v>
      </c>
      <c r="I19" s="79" t="s">
        <v>57</v>
      </c>
    </row>
    <row r="20" spans="1:9" ht="16.5">
      <c r="A20" s="88" t="s">
        <v>58</v>
      </c>
      <c r="B20" s="93">
        <v>179707325</v>
      </c>
      <c r="C20" s="13" t="s">
        <v>59</v>
      </c>
      <c r="D20" s="13">
        <v>75000000</v>
      </c>
      <c r="E20" s="25">
        <f t="shared" si="1"/>
        <v>104707325</v>
      </c>
      <c r="G20" s="25">
        <v>15000000</v>
      </c>
      <c r="H20" s="25">
        <f t="shared" si="0"/>
        <v>89707325</v>
      </c>
      <c r="I20" s="79" t="s">
        <v>60</v>
      </c>
    </row>
    <row r="21" spans="1:9" ht="16.5">
      <c r="A21" s="88" t="s">
        <v>61</v>
      </c>
      <c r="B21" s="89">
        <f>SUM(B11:B20)</f>
        <v>1414533152</v>
      </c>
      <c r="C21" s="89"/>
      <c r="D21" s="89"/>
      <c r="E21" s="13">
        <f>SUM(E11:E20)</f>
        <v>631581902</v>
      </c>
      <c r="F21" s="13"/>
      <c r="G21" s="13">
        <f>SUM(G11:G20)</f>
        <v>92298750</v>
      </c>
      <c r="H21" s="6">
        <f>SUM(H11:H20)</f>
        <v>539283152</v>
      </c>
      <c r="I21" s="79"/>
    </row>
    <row r="22" spans="1:9" ht="16.5">
      <c r="A22" s="42"/>
      <c r="B22" s="21"/>
      <c r="C22" s="21"/>
      <c r="D22" s="21"/>
      <c r="E22" s="13"/>
      <c r="F22" s="13"/>
      <c r="G22" s="13"/>
      <c r="I22" s="79"/>
    </row>
    <row r="23" spans="1:9" ht="16.5">
      <c r="A23" s="30"/>
      <c r="B23" s="31"/>
      <c r="C23" s="31"/>
      <c r="D23" s="31"/>
      <c r="E23" s="25"/>
      <c r="F23" s="25"/>
      <c r="G23" s="25"/>
      <c r="H23" s="25"/>
      <c r="I23" s="94"/>
    </row>
    <row r="24" spans="1:9" s="158" customFormat="1" ht="32.25" customHeight="1" thickBot="1">
      <c r="A24" s="32" t="s">
        <v>62</v>
      </c>
      <c r="B24" s="43"/>
      <c r="C24" s="43"/>
      <c r="D24" s="43"/>
      <c r="E24" s="95">
        <f>SUM(E11:E20)</f>
        <v>631581902</v>
      </c>
      <c r="F24" s="95"/>
      <c r="G24" s="95">
        <f>SUM(G11:G20)</f>
        <v>92298750</v>
      </c>
      <c r="H24" s="95">
        <f>SUM(H11:H20)</f>
        <v>539283152</v>
      </c>
      <c r="I24" s="44"/>
    </row>
    <row r="26" spans="1:9" ht="16.5">
      <c r="A26" s="175" t="s">
        <v>63</v>
      </c>
      <c r="B26" s="175"/>
      <c r="C26" s="175"/>
      <c r="D26" s="175"/>
      <c r="E26" s="175"/>
      <c r="F26" s="175"/>
      <c r="G26" s="175"/>
      <c r="H26" s="175"/>
      <c r="I26" s="175"/>
    </row>
  </sheetData>
  <mergeCells count="6">
    <mergeCell ref="C11:C12"/>
    <mergeCell ref="A26:I26"/>
    <mergeCell ref="E1:G1"/>
    <mergeCell ref="E2:G2"/>
    <mergeCell ref="E3:G3"/>
    <mergeCell ref="A6:A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C11" sqref="C11"/>
    </sheetView>
  </sheetViews>
  <sheetFormatPr defaultColWidth="9.00390625" defaultRowHeight="16.5"/>
  <cols>
    <col min="1" max="1" width="15.125" style="0" customWidth="1"/>
    <col min="3" max="3" width="18.25390625" style="0" customWidth="1"/>
    <col min="4" max="4" width="18.00390625" style="0" customWidth="1"/>
    <col min="5" max="5" width="18.125" style="0" customWidth="1"/>
    <col min="6" max="6" width="17.625" style="0" customWidth="1"/>
    <col min="7" max="7" width="8.375" style="0" customWidth="1"/>
    <col min="8" max="8" width="24.625" style="0" customWidth="1"/>
  </cols>
  <sheetData>
    <row r="1" ht="16.5">
      <c r="E1" s="45" t="s">
        <v>196</v>
      </c>
    </row>
    <row r="2" ht="16.5">
      <c r="E2" s="46" t="s">
        <v>197</v>
      </c>
    </row>
    <row r="3" spans="1:8" ht="16.5">
      <c r="A3" s="1" t="s">
        <v>198</v>
      </c>
      <c r="E3" s="46" t="s">
        <v>199</v>
      </c>
      <c r="H3" s="23" t="s">
        <v>200</v>
      </c>
    </row>
    <row r="4" ht="16.5">
      <c r="H4" s="23" t="s">
        <v>201</v>
      </c>
    </row>
    <row r="5" spans="1:8" ht="21.75" customHeight="1">
      <c r="A5" s="152" t="s">
        <v>2</v>
      </c>
      <c r="B5" s="155" t="s">
        <v>64</v>
      </c>
      <c r="C5" s="155"/>
      <c r="D5" s="152" t="s">
        <v>3</v>
      </c>
      <c r="E5" s="152" t="s">
        <v>4</v>
      </c>
      <c r="F5" s="139" t="s">
        <v>5</v>
      </c>
      <c r="G5" s="139"/>
      <c r="H5" s="152" t="s">
        <v>65</v>
      </c>
    </row>
    <row r="6" spans="1:8" ht="21.75" customHeight="1">
      <c r="A6" s="152"/>
      <c r="B6" s="8" t="s">
        <v>66</v>
      </c>
      <c r="C6" s="8" t="s">
        <v>67</v>
      </c>
      <c r="D6" s="152"/>
      <c r="E6" s="152"/>
      <c r="F6" s="35" t="s">
        <v>68</v>
      </c>
      <c r="G6" s="35" t="s">
        <v>69</v>
      </c>
      <c r="H6" s="152"/>
    </row>
    <row r="7" spans="1:8" ht="18" customHeight="1">
      <c r="A7" s="96">
        <f>A8+A27</f>
        <v>1637117152</v>
      </c>
      <c r="B7" s="97">
        <v>411000</v>
      </c>
      <c r="C7" s="22" t="s">
        <v>70</v>
      </c>
      <c r="D7" s="96">
        <f>D8+D27</f>
        <v>1659465450</v>
      </c>
      <c r="E7" s="96">
        <f>E8+E27</f>
        <v>1675730985</v>
      </c>
      <c r="F7" s="47">
        <f aca="true" t="shared" si="0" ref="F7:F18">D7-E7</f>
        <v>-16265535</v>
      </c>
      <c r="G7" s="20">
        <f>F7/E7</f>
        <v>-0.009706531147062367</v>
      </c>
      <c r="H7" s="26"/>
    </row>
    <row r="8" spans="1:8" ht="18" customHeight="1">
      <c r="A8" s="159">
        <f>SUM(A10:A26)</f>
        <v>1322593612</v>
      </c>
      <c r="B8" s="28">
        <v>411100</v>
      </c>
      <c r="C8" s="29" t="s">
        <v>71</v>
      </c>
      <c r="D8" s="159">
        <f>SUM(D10:D26)</f>
        <v>1329559550</v>
      </c>
      <c r="E8" s="159">
        <f>SUM(E10:E26)</f>
        <v>1348986372</v>
      </c>
      <c r="F8" s="47">
        <f t="shared" si="0"/>
        <v>-19426822</v>
      </c>
      <c r="G8" s="20">
        <f>F8/E8</f>
        <v>-0.014401051339901898</v>
      </c>
      <c r="H8" s="26"/>
    </row>
    <row r="9" spans="1:8" ht="18" customHeight="1">
      <c r="A9" s="159"/>
      <c r="B9" s="98"/>
      <c r="C9" s="14"/>
      <c r="D9" s="159"/>
      <c r="E9" s="159"/>
      <c r="F9" s="160">
        <f t="shared" si="0"/>
        <v>0</v>
      </c>
      <c r="G9" s="99"/>
      <c r="H9" s="49" t="s">
        <v>202</v>
      </c>
    </row>
    <row r="10" spans="1:8" ht="18" customHeight="1">
      <c r="A10" s="89">
        <v>1126217325</v>
      </c>
      <c r="B10" s="100">
        <v>411101</v>
      </c>
      <c r="C10" s="101" t="s">
        <v>72</v>
      </c>
      <c r="D10" s="89">
        <v>1172206660</v>
      </c>
      <c r="E10" s="89">
        <v>1167536764</v>
      </c>
      <c r="F10" s="161">
        <f t="shared" si="0"/>
        <v>4669896</v>
      </c>
      <c r="G10" s="16">
        <f>F10/E10</f>
        <v>0.0039997849695121036</v>
      </c>
      <c r="H10" s="50" t="s">
        <v>203</v>
      </c>
    </row>
    <row r="11" spans="1:8" ht="18" customHeight="1">
      <c r="A11" s="89"/>
      <c r="B11" s="100"/>
      <c r="C11" s="101"/>
      <c r="D11" s="89"/>
      <c r="E11" s="89"/>
      <c r="F11" s="161">
        <f t="shared" si="0"/>
        <v>0</v>
      </c>
      <c r="G11" s="102"/>
      <c r="H11" s="51" t="s">
        <v>204</v>
      </c>
    </row>
    <row r="12" spans="1:8" ht="18" customHeight="1">
      <c r="A12" s="159"/>
      <c r="B12" s="98"/>
      <c r="C12" s="14"/>
      <c r="D12" s="159"/>
      <c r="E12" s="159"/>
      <c r="F12" s="160">
        <f t="shared" si="0"/>
        <v>0</v>
      </c>
      <c r="G12" s="99"/>
      <c r="H12" s="49"/>
    </row>
    <row r="13" spans="1:8" ht="18" customHeight="1">
      <c r="A13" s="89">
        <v>32847283</v>
      </c>
      <c r="B13" s="100">
        <v>411102</v>
      </c>
      <c r="C13" s="219" t="s">
        <v>73</v>
      </c>
      <c r="D13" s="162">
        <v>9571680</v>
      </c>
      <c r="E13" s="162">
        <v>24440857</v>
      </c>
      <c r="F13" s="163">
        <f t="shared" si="0"/>
        <v>-14869177</v>
      </c>
      <c r="G13" s="16">
        <f>F13/E13</f>
        <v>-0.6083737980218943</v>
      </c>
      <c r="H13" s="50" t="s">
        <v>205</v>
      </c>
    </row>
    <row r="14" spans="1:8" ht="18" customHeight="1">
      <c r="A14" s="93"/>
      <c r="B14" s="103"/>
      <c r="C14" s="220"/>
      <c r="D14" s="93"/>
      <c r="E14" s="93"/>
      <c r="F14" s="164">
        <f t="shared" si="0"/>
        <v>0</v>
      </c>
      <c r="G14" s="102"/>
      <c r="H14" s="51" t="s">
        <v>206</v>
      </c>
    </row>
    <row r="15" spans="1:8" ht="18" customHeight="1">
      <c r="A15" s="159"/>
      <c r="B15" s="104"/>
      <c r="C15" s="29"/>
      <c r="D15" s="165"/>
      <c r="E15" s="159"/>
      <c r="F15" s="160">
        <f t="shared" si="0"/>
        <v>0</v>
      </c>
      <c r="G15" s="99"/>
      <c r="H15" s="49" t="s">
        <v>207</v>
      </c>
    </row>
    <row r="16" spans="1:8" ht="18" customHeight="1">
      <c r="A16" s="89">
        <v>60058089</v>
      </c>
      <c r="B16" s="105">
        <v>411103</v>
      </c>
      <c r="C16" s="12" t="s">
        <v>208</v>
      </c>
      <c r="D16" s="166">
        <v>61539600</v>
      </c>
      <c r="E16" s="89">
        <v>61851870</v>
      </c>
      <c r="F16" s="161">
        <f t="shared" si="0"/>
        <v>-312270</v>
      </c>
      <c r="G16" s="16">
        <f>F16/E16</f>
        <v>-0.005048675165358784</v>
      </c>
      <c r="H16" s="50" t="s">
        <v>209</v>
      </c>
    </row>
    <row r="17" spans="1:8" ht="18" customHeight="1">
      <c r="A17" s="93"/>
      <c r="B17" s="106"/>
      <c r="C17" s="48"/>
      <c r="D17" s="167"/>
      <c r="E17" s="93"/>
      <c r="F17" s="164">
        <f t="shared" si="0"/>
        <v>0</v>
      </c>
      <c r="G17" s="102"/>
      <c r="H17" s="51" t="s">
        <v>210</v>
      </c>
    </row>
    <row r="18" spans="1:8" ht="18" customHeight="1">
      <c r="A18" s="159"/>
      <c r="B18" s="221">
        <v>411104</v>
      </c>
      <c r="C18" s="224" t="s">
        <v>211</v>
      </c>
      <c r="D18" s="209">
        <v>69548490</v>
      </c>
      <c r="E18" s="209">
        <v>66915389</v>
      </c>
      <c r="F18" s="211">
        <f t="shared" si="0"/>
        <v>2633101</v>
      </c>
      <c r="G18" s="186">
        <f>F18/E18</f>
        <v>0.03934970773314939</v>
      </c>
      <c r="H18" s="49" t="s">
        <v>212</v>
      </c>
    </row>
    <row r="19" spans="1:8" ht="18" customHeight="1">
      <c r="A19" s="89">
        <v>80950425</v>
      </c>
      <c r="B19" s="222"/>
      <c r="C19" s="225"/>
      <c r="D19" s="227"/>
      <c r="E19" s="227"/>
      <c r="F19" s="228"/>
      <c r="G19" s="187"/>
      <c r="H19" s="50" t="s">
        <v>213</v>
      </c>
    </row>
    <row r="20" spans="1:8" ht="18" customHeight="1">
      <c r="A20" s="89"/>
      <c r="B20" s="222"/>
      <c r="C20" s="225"/>
      <c r="D20" s="227"/>
      <c r="E20" s="227"/>
      <c r="F20" s="228"/>
      <c r="G20" s="187"/>
      <c r="H20" s="50" t="s">
        <v>214</v>
      </c>
    </row>
    <row r="21" spans="1:8" ht="18" customHeight="1">
      <c r="A21" s="89"/>
      <c r="B21" s="223"/>
      <c r="C21" s="226"/>
      <c r="D21" s="210"/>
      <c r="E21" s="210"/>
      <c r="F21" s="212"/>
      <c r="G21" s="188"/>
      <c r="H21" s="50" t="s">
        <v>215</v>
      </c>
    </row>
    <row r="22" spans="1:8" ht="18" customHeight="1">
      <c r="A22" s="209">
        <v>6738140</v>
      </c>
      <c r="B22" s="215">
        <v>411105</v>
      </c>
      <c r="C22" s="217" t="s">
        <v>216</v>
      </c>
      <c r="D22" s="209">
        <v>4613760</v>
      </c>
      <c r="E22" s="209">
        <v>5517046</v>
      </c>
      <c r="F22" s="211">
        <f>D22-E22</f>
        <v>-903286</v>
      </c>
      <c r="G22" s="186">
        <f>F22/E22</f>
        <v>-0.16372638546062512</v>
      </c>
      <c r="H22" s="49" t="s">
        <v>217</v>
      </c>
    </row>
    <row r="23" spans="1:8" ht="18" customHeight="1">
      <c r="A23" s="210"/>
      <c r="B23" s="216"/>
      <c r="C23" s="218"/>
      <c r="D23" s="210"/>
      <c r="E23" s="210"/>
      <c r="F23" s="212"/>
      <c r="G23" s="188"/>
      <c r="H23" s="50" t="s">
        <v>218</v>
      </c>
    </row>
    <row r="24" spans="1:8" ht="18" customHeight="1">
      <c r="A24" s="213">
        <v>4095000</v>
      </c>
      <c r="B24" s="215">
        <v>411106</v>
      </c>
      <c r="C24" s="217" t="s">
        <v>74</v>
      </c>
      <c r="D24" s="209">
        <v>2079360</v>
      </c>
      <c r="E24" s="209">
        <v>2669529</v>
      </c>
      <c r="F24" s="211">
        <f>D24-E24</f>
        <v>-590169</v>
      </c>
      <c r="G24" s="186">
        <f>F24/E24</f>
        <v>-0.22107607746535063</v>
      </c>
      <c r="H24" s="49"/>
    </row>
    <row r="25" spans="1:8" ht="18" customHeight="1">
      <c r="A25" s="214"/>
      <c r="B25" s="216"/>
      <c r="C25" s="218"/>
      <c r="D25" s="210"/>
      <c r="E25" s="210"/>
      <c r="F25" s="212"/>
      <c r="G25" s="188"/>
      <c r="H25" s="50" t="s">
        <v>219</v>
      </c>
    </row>
    <row r="26" spans="1:8" ht="18" customHeight="1">
      <c r="A26" s="125">
        <v>11687350</v>
      </c>
      <c r="B26" s="107">
        <v>411107</v>
      </c>
      <c r="C26" s="108" t="s">
        <v>75</v>
      </c>
      <c r="D26" s="125">
        <v>10000000</v>
      </c>
      <c r="E26" s="125">
        <v>20054917</v>
      </c>
      <c r="F26" s="47">
        <f>D26-E26</f>
        <v>-10054917</v>
      </c>
      <c r="G26" s="20">
        <f>F26/E26</f>
        <v>-0.5013691654769751</v>
      </c>
      <c r="H26" s="109"/>
    </row>
    <row r="27" spans="1:8" ht="18" customHeight="1">
      <c r="A27" s="125">
        <f>SUM(A36:A47)</f>
        <v>314523540</v>
      </c>
      <c r="B27" s="24">
        <v>411200</v>
      </c>
      <c r="C27" s="22" t="s">
        <v>76</v>
      </c>
      <c r="D27" s="125">
        <f>SUM(D36:D47)</f>
        <v>329905900</v>
      </c>
      <c r="E27" s="125">
        <f>SUM(E36:E47)</f>
        <v>326744613</v>
      </c>
      <c r="F27" s="47">
        <f>D27-E27</f>
        <v>3161287</v>
      </c>
      <c r="G27" s="20">
        <f>F27/E27</f>
        <v>0.009675100596073178</v>
      </c>
      <c r="H27" s="26"/>
    </row>
    <row r="28" spans="2:5" s="34" customFormat="1" ht="18" customHeight="1">
      <c r="B28" s="110"/>
      <c r="C28" s="33"/>
      <c r="D28" s="168"/>
      <c r="E28" s="168"/>
    </row>
    <row r="29" spans="2:8" s="34" customFormat="1" ht="18" customHeight="1">
      <c r="B29" s="110"/>
      <c r="C29" s="33"/>
      <c r="D29" s="168"/>
      <c r="E29" s="168"/>
      <c r="H29" s="111"/>
    </row>
    <row r="30" ht="16.5">
      <c r="E30" s="45" t="s">
        <v>0</v>
      </c>
    </row>
    <row r="31" ht="16.5">
      <c r="E31" s="46" t="s">
        <v>82</v>
      </c>
    </row>
    <row r="32" spans="1:8" ht="16.5">
      <c r="A32" s="1" t="s">
        <v>83</v>
      </c>
      <c r="E32" s="46" t="s">
        <v>193</v>
      </c>
      <c r="H32" s="23" t="s">
        <v>220</v>
      </c>
    </row>
    <row r="33" ht="16.5">
      <c r="H33" s="23" t="s">
        <v>1</v>
      </c>
    </row>
    <row r="34" spans="1:8" ht="16.5">
      <c r="A34" s="152" t="s">
        <v>2</v>
      </c>
      <c r="B34" s="155" t="s">
        <v>64</v>
      </c>
      <c r="C34" s="155"/>
      <c r="D34" s="152" t="s">
        <v>3</v>
      </c>
      <c r="E34" s="152" t="s">
        <v>4</v>
      </c>
      <c r="F34" s="139" t="s">
        <v>5</v>
      </c>
      <c r="G34" s="139"/>
      <c r="H34" s="152" t="s">
        <v>65</v>
      </c>
    </row>
    <row r="35" spans="1:8" ht="16.5">
      <c r="A35" s="152"/>
      <c r="B35" s="8" t="s">
        <v>66</v>
      </c>
      <c r="C35" s="8" t="s">
        <v>67</v>
      </c>
      <c r="D35" s="152"/>
      <c r="E35" s="152"/>
      <c r="F35" s="35" t="s">
        <v>68</v>
      </c>
      <c r="G35" s="35" t="s">
        <v>69</v>
      </c>
      <c r="H35" s="152"/>
    </row>
    <row r="36" spans="1:8" ht="16.5">
      <c r="A36" s="76"/>
      <c r="B36" s="205">
        <v>411201</v>
      </c>
      <c r="C36" s="153" t="s">
        <v>77</v>
      </c>
      <c r="D36" s="62"/>
      <c r="E36" s="62"/>
      <c r="F36" s="192">
        <f>D37-E37</f>
        <v>3023283</v>
      </c>
      <c r="G36" s="62"/>
      <c r="H36" s="49" t="s">
        <v>221</v>
      </c>
    </row>
    <row r="37" spans="1:8" ht="16.5">
      <c r="A37" s="65">
        <v>290887684</v>
      </c>
      <c r="B37" s="206"/>
      <c r="C37" s="208"/>
      <c r="D37" s="65">
        <v>305600280</v>
      </c>
      <c r="E37" s="65">
        <v>302576997</v>
      </c>
      <c r="F37" s="193"/>
      <c r="G37" s="16">
        <f>F37/E37</f>
        <v>0</v>
      </c>
      <c r="H37" s="50" t="s">
        <v>222</v>
      </c>
    </row>
    <row r="38" spans="1:8" ht="16.5">
      <c r="A38" s="66"/>
      <c r="B38" s="207"/>
      <c r="C38" s="154"/>
      <c r="D38" s="63"/>
      <c r="E38" s="63"/>
      <c r="F38" s="193"/>
      <c r="G38" s="113"/>
      <c r="H38" s="51" t="s">
        <v>223</v>
      </c>
    </row>
    <row r="39" spans="1:8" ht="18" customHeight="1">
      <c r="A39" s="76"/>
      <c r="B39" s="114"/>
      <c r="C39" s="67"/>
      <c r="D39" s="76"/>
      <c r="E39" s="62"/>
      <c r="F39" s="91">
        <f aca="true" t="shared" si="1" ref="F39:F46">D39-E39</f>
        <v>0</v>
      </c>
      <c r="G39" s="15"/>
      <c r="H39" s="49" t="s">
        <v>224</v>
      </c>
    </row>
    <row r="40" spans="1:8" ht="18" customHeight="1">
      <c r="A40" s="65">
        <v>15573856</v>
      </c>
      <c r="B40" s="100">
        <v>411203</v>
      </c>
      <c r="C40" s="12" t="s">
        <v>78</v>
      </c>
      <c r="D40" s="65">
        <v>15976120</v>
      </c>
      <c r="E40" s="65">
        <v>15767510</v>
      </c>
      <c r="F40" s="112">
        <f t="shared" si="1"/>
        <v>208610</v>
      </c>
      <c r="G40" s="16">
        <f>F40/E40</f>
        <v>0.013230370553118407</v>
      </c>
      <c r="H40" s="50" t="s">
        <v>225</v>
      </c>
    </row>
    <row r="41" spans="1:8" ht="18" customHeight="1">
      <c r="A41" s="66"/>
      <c r="B41" s="103"/>
      <c r="C41" s="48"/>
      <c r="D41" s="66"/>
      <c r="E41" s="66"/>
      <c r="F41" s="115">
        <f t="shared" si="1"/>
        <v>0</v>
      </c>
      <c r="G41" s="113"/>
      <c r="H41" s="51" t="s">
        <v>226</v>
      </c>
    </row>
    <row r="42" spans="1:8" ht="18" customHeight="1">
      <c r="A42" s="189">
        <v>7230000</v>
      </c>
      <c r="B42" s="199">
        <v>411204</v>
      </c>
      <c r="C42" s="202" t="s">
        <v>227</v>
      </c>
      <c r="D42" s="189">
        <v>7774200</v>
      </c>
      <c r="E42" s="189">
        <v>7692613</v>
      </c>
      <c r="F42" s="192">
        <f t="shared" si="1"/>
        <v>81587</v>
      </c>
      <c r="G42" s="186">
        <f>F42/E42</f>
        <v>0.010605889052263515</v>
      </c>
      <c r="H42" s="49" t="s">
        <v>228</v>
      </c>
    </row>
    <row r="43" spans="1:8" ht="4.5" customHeight="1">
      <c r="A43" s="190"/>
      <c r="B43" s="200"/>
      <c r="C43" s="203"/>
      <c r="D43" s="190"/>
      <c r="E43" s="190"/>
      <c r="F43" s="193">
        <f t="shared" si="1"/>
        <v>0</v>
      </c>
      <c r="G43" s="187"/>
      <c r="H43" s="51"/>
    </row>
    <row r="44" spans="1:8" ht="2.25" customHeight="1" hidden="1">
      <c r="A44" s="190"/>
      <c r="B44" s="200"/>
      <c r="C44" s="203"/>
      <c r="D44" s="190"/>
      <c r="E44" s="190"/>
      <c r="F44" s="193">
        <f t="shared" si="1"/>
        <v>0</v>
      </c>
      <c r="G44" s="187"/>
      <c r="H44" s="50"/>
    </row>
    <row r="45" spans="1:8" ht="0.75" customHeight="1" hidden="1">
      <c r="A45" s="191"/>
      <c r="B45" s="201"/>
      <c r="C45" s="204"/>
      <c r="D45" s="191"/>
      <c r="E45" s="191"/>
      <c r="F45" s="194">
        <f t="shared" si="1"/>
        <v>0</v>
      </c>
      <c r="G45" s="188"/>
      <c r="H45" s="50"/>
    </row>
    <row r="46" spans="1:8" ht="18" customHeight="1">
      <c r="A46" s="189">
        <v>832000</v>
      </c>
      <c r="B46" s="143">
        <v>411205</v>
      </c>
      <c r="C46" s="195" t="s">
        <v>229</v>
      </c>
      <c r="D46" s="189">
        <v>555300</v>
      </c>
      <c r="E46" s="189">
        <v>707493</v>
      </c>
      <c r="F46" s="192">
        <f t="shared" si="1"/>
        <v>-152193</v>
      </c>
      <c r="G46" s="197">
        <v>0.08026936026936027</v>
      </c>
      <c r="H46" s="50" t="s">
        <v>230</v>
      </c>
    </row>
    <row r="47" spans="1:8" ht="4.5" customHeight="1">
      <c r="A47" s="191"/>
      <c r="B47" s="145"/>
      <c r="C47" s="196"/>
      <c r="D47" s="191"/>
      <c r="E47" s="191"/>
      <c r="F47" s="194"/>
      <c r="G47" s="198"/>
      <c r="H47" s="50"/>
    </row>
    <row r="48" spans="1:8" ht="18" customHeight="1">
      <c r="A48" s="169">
        <f>SUM(A49:A50)</f>
        <v>34351074</v>
      </c>
      <c r="B48" s="97">
        <v>412000</v>
      </c>
      <c r="C48" s="36" t="s">
        <v>231</v>
      </c>
      <c r="D48" s="118">
        <f>SUM(D49:D50)</f>
        <v>35624310</v>
      </c>
      <c r="E48" s="117">
        <f>SUM(E49:E50)</f>
        <v>33595200</v>
      </c>
      <c r="F48" s="170">
        <f aca="true" t="shared" si="2" ref="F48:F59">D48-E48</f>
        <v>2029110</v>
      </c>
      <c r="G48" s="20">
        <f>F48/E48</f>
        <v>0.06039880697242463</v>
      </c>
      <c r="H48" s="122"/>
    </row>
    <row r="49" spans="1:8" ht="18" customHeight="1">
      <c r="A49" s="169">
        <v>29510274</v>
      </c>
      <c r="B49" s="24">
        <v>412100</v>
      </c>
      <c r="C49" s="36" t="s">
        <v>232</v>
      </c>
      <c r="D49" s="118">
        <v>35624310</v>
      </c>
      <c r="E49" s="117">
        <v>29175700</v>
      </c>
      <c r="F49" s="170">
        <f t="shared" si="2"/>
        <v>6448610</v>
      </c>
      <c r="G49" s="20">
        <f>F49/E49</f>
        <v>0.22102674485959206</v>
      </c>
      <c r="H49" s="122"/>
    </row>
    <row r="50" spans="1:8" ht="18" customHeight="1">
      <c r="A50" s="169">
        <v>4840800</v>
      </c>
      <c r="B50" s="24">
        <v>412300</v>
      </c>
      <c r="C50" s="36" t="s">
        <v>233</v>
      </c>
      <c r="D50" s="118"/>
      <c r="E50" s="123">
        <v>4419500</v>
      </c>
      <c r="F50" s="170">
        <f t="shared" si="2"/>
        <v>-4419500</v>
      </c>
      <c r="G50" s="20"/>
      <c r="H50" s="122"/>
    </row>
    <row r="51" spans="1:8" ht="18" customHeight="1">
      <c r="A51" s="169">
        <f>SUM(A52)</f>
        <v>82832615</v>
      </c>
      <c r="B51" s="97">
        <v>413000</v>
      </c>
      <c r="C51" s="36" t="s">
        <v>234</v>
      </c>
      <c r="D51" s="169">
        <f>SUM(D52)</f>
        <v>69574000</v>
      </c>
      <c r="E51" s="169">
        <f>SUM(E52)</f>
        <v>55725154</v>
      </c>
      <c r="F51" s="170">
        <f t="shared" si="2"/>
        <v>13848846</v>
      </c>
      <c r="G51" s="20">
        <f aca="true" t="shared" si="3" ref="G51:G59">F51/E51</f>
        <v>0.2485205514192029</v>
      </c>
      <c r="H51" s="26"/>
    </row>
    <row r="52" spans="1:8" ht="18" customHeight="1">
      <c r="A52" s="169">
        <v>82832615</v>
      </c>
      <c r="B52" s="24">
        <v>413100</v>
      </c>
      <c r="C52" s="36" t="s">
        <v>79</v>
      </c>
      <c r="D52" s="169">
        <v>69574000</v>
      </c>
      <c r="E52" s="121">
        <v>55725154</v>
      </c>
      <c r="F52" s="170">
        <f t="shared" si="2"/>
        <v>13848846</v>
      </c>
      <c r="G52" s="20">
        <f t="shared" si="3"/>
        <v>0.2485205514192029</v>
      </c>
      <c r="H52" s="26"/>
    </row>
    <row r="53" spans="1:8" ht="18" customHeight="1">
      <c r="A53" s="169">
        <f>SUM(A54:A55)</f>
        <v>248011796</v>
      </c>
      <c r="B53" s="97">
        <v>415000</v>
      </c>
      <c r="C53" s="36" t="s">
        <v>80</v>
      </c>
      <c r="D53" s="118">
        <f>SUM(D54:D55)</f>
        <v>213000000</v>
      </c>
      <c r="E53" s="118">
        <f>SUM(E54:E55)</f>
        <v>273837665</v>
      </c>
      <c r="F53" s="170">
        <f t="shared" si="2"/>
        <v>-60837665</v>
      </c>
      <c r="G53" s="20">
        <f t="shared" si="3"/>
        <v>-0.22216689950230184</v>
      </c>
      <c r="H53" s="26"/>
    </row>
    <row r="54" spans="1:8" ht="18" customHeight="1">
      <c r="A54" s="169">
        <v>245884534</v>
      </c>
      <c r="B54" s="24">
        <v>415100</v>
      </c>
      <c r="C54" s="36" t="s">
        <v>81</v>
      </c>
      <c r="D54" s="118">
        <v>210000000</v>
      </c>
      <c r="E54" s="121">
        <v>270453300</v>
      </c>
      <c r="F54" s="170">
        <f t="shared" si="2"/>
        <v>-60453300</v>
      </c>
      <c r="G54" s="20">
        <f t="shared" si="3"/>
        <v>-0.223525836068556</v>
      </c>
      <c r="H54" s="26"/>
    </row>
    <row r="55" spans="1:8" ht="18" customHeight="1">
      <c r="A55" s="169">
        <v>2127262</v>
      </c>
      <c r="B55" s="24">
        <v>415200</v>
      </c>
      <c r="C55" s="36" t="s">
        <v>85</v>
      </c>
      <c r="D55" s="118">
        <v>3000000</v>
      </c>
      <c r="E55" s="121">
        <v>3384365</v>
      </c>
      <c r="F55" s="170">
        <f t="shared" si="2"/>
        <v>-384365</v>
      </c>
      <c r="G55" s="20">
        <f t="shared" si="3"/>
        <v>-0.11357078802079563</v>
      </c>
      <c r="H55" s="26"/>
    </row>
    <row r="56" spans="1:8" ht="18" customHeight="1">
      <c r="A56" s="169">
        <f>SUM(A57:A58)</f>
        <v>14949425</v>
      </c>
      <c r="B56" s="97">
        <v>417000</v>
      </c>
      <c r="C56" s="36" t="s">
        <v>86</v>
      </c>
      <c r="D56" s="169">
        <f>SUM(D57:D58)</f>
        <v>5030000</v>
      </c>
      <c r="E56" s="169">
        <f>SUM(E57:E58)</f>
        <v>10565684</v>
      </c>
      <c r="F56" s="170">
        <f t="shared" si="2"/>
        <v>-5535684</v>
      </c>
      <c r="G56" s="20">
        <f t="shared" si="3"/>
        <v>-0.5239304904443479</v>
      </c>
      <c r="H56" s="122"/>
    </row>
    <row r="57" spans="1:8" ht="18" customHeight="1">
      <c r="A57" s="169">
        <v>14750684</v>
      </c>
      <c r="B57" s="24">
        <v>417100</v>
      </c>
      <c r="C57" s="36" t="s">
        <v>87</v>
      </c>
      <c r="D57" s="169">
        <v>5000000</v>
      </c>
      <c r="E57" s="169">
        <v>10472142</v>
      </c>
      <c r="F57" s="47">
        <f t="shared" si="2"/>
        <v>-5472142</v>
      </c>
      <c r="G57" s="20">
        <f t="shared" si="3"/>
        <v>-0.522542761547733</v>
      </c>
      <c r="H57" s="122"/>
    </row>
    <row r="58" spans="1:8" ht="18" customHeight="1">
      <c r="A58" s="169">
        <v>198741</v>
      </c>
      <c r="B58" s="24">
        <v>417300</v>
      </c>
      <c r="C58" s="36" t="s">
        <v>88</v>
      </c>
      <c r="D58" s="169">
        <v>30000</v>
      </c>
      <c r="E58" s="169">
        <v>93542</v>
      </c>
      <c r="F58" s="47">
        <f t="shared" si="2"/>
        <v>-63542</v>
      </c>
      <c r="G58" s="20">
        <f t="shared" si="3"/>
        <v>-0.6792884479698958</v>
      </c>
      <c r="H58" s="122"/>
    </row>
    <row r="59" spans="1:8" ht="18" customHeight="1">
      <c r="A59" s="118">
        <f>SUM(A66:A74)</f>
        <v>142051214</v>
      </c>
      <c r="B59" s="97">
        <v>419000</v>
      </c>
      <c r="C59" s="36" t="s">
        <v>89</v>
      </c>
      <c r="D59" s="118">
        <f>SUM(D66:D74)</f>
        <v>131093600</v>
      </c>
      <c r="E59" s="118">
        <f>SUM(E66:E74)</f>
        <v>136606460</v>
      </c>
      <c r="F59" s="47">
        <f t="shared" si="2"/>
        <v>-5512860</v>
      </c>
      <c r="G59" s="20">
        <f t="shared" si="3"/>
        <v>-0.04035577819672657</v>
      </c>
      <c r="H59" s="26"/>
    </row>
    <row r="61" ht="18" customHeight="1">
      <c r="E61" s="45" t="s">
        <v>0</v>
      </c>
    </row>
    <row r="62" ht="18" customHeight="1">
      <c r="E62" s="46" t="s">
        <v>82</v>
      </c>
    </row>
    <row r="63" spans="1:8" ht="18" customHeight="1">
      <c r="A63" s="1" t="s">
        <v>83</v>
      </c>
      <c r="E63" s="46" t="s">
        <v>193</v>
      </c>
      <c r="H63" s="23" t="s">
        <v>84</v>
      </c>
    </row>
    <row r="64" spans="1:8" ht="18" customHeight="1">
      <c r="A64" s="152" t="s">
        <v>2</v>
      </c>
      <c r="B64" s="155" t="s">
        <v>64</v>
      </c>
      <c r="C64" s="155"/>
      <c r="D64" s="152" t="s">
        <v>3</v>
      </c>
      <c r="E64" s="153" t="s">
        <v>4</v>
      </c>
      <c r="F64" s="139" t="s">
        <v>5</v>
      </c>
      <c r="G64" s="139"/>
      <c r="H64" s="152" t="s">
        <v>65</v>
      </c>
    </row>
    <row r="65" spans="1:8" ht="18" customHeight="1">
      <c r="A65" s="152"/>
      <c r="B65" s="8" t="s">
        <v>66</v>
      </c>
      <c r="C65" s="8" t="s">
        <v>67</v>
      </c>
      <c r="D65" s="152"/>
      <c r="E65" s="154"/>
      <c r="F65" s="35" t="s">
        <v>68</v>
      </c>
      <c r="G65" s="35" t="s">
        <v>69</v>
      </c>
      <c r="H65" s="152"/>
    </row>
    <row r="66" spans="1:8" ht="18" customHeight="1">
      <c r="A66" s="171">
        <v>11666443</v>
      </c>
      <c r="B66" s="58">
        <v>419200</v>
      </c>
      <c r="C66" s="55" t="s">
        <v>90</v>
      </c>
      <c r="D66" s="147">
        <v>7800000</v>
      </c>
      <c r="E66" s="147">
        <v>9744621</v>
      </c>
      <c r="F66" s="47">
        <f>D66-E66</f>
        <v>-1944621</v>
      </c>
      <c r="G66" s="56">
        <f>F66/E66</f>
        <v>-0.1995584025279177</v>
      </c>
      <c r="H66" s="14" t="s">
        <v>91</v>
      </c>
    </row>
    <row r="67" spans="1:8" ht="18" customHeight="1">
      <c r="A67" s="140">
        <v>50829597</v>
      </c>
      <c r="B67" s="143">
        <v>419300</v>
      </c>
      <c r="C67" s="146" t="s">
        <v>92</v>
      </c>
      <c r="D67" s="180">
        <v>45020000</v>
      </c>
      <c r="E67" s="180">
        <v>48892592</v>
      </c>
      <c r="F67" s="183">
        <f>D67-E67</f>
        <v>-3872592</v>
      </c>
      <c r="G67" s="186">
        <f>F67/E67</f>
        <v>-0.07920610958813556</v>
      </c>
      <c r="H67" s="14" t="s">
        <v>235</v>
      </c>
    </row>
    <row r="68" spans="1:8" ht="18" customHeight="1">
      <c r="A68" s="141"/>
      <c r="B68" s="144"/>
      <c r="C68" s="178"/>
      <c r="D68" s="181"/>
      <c r="E68" s="181"/>
      <c r="F68" s="184"/>
      <c r="G68" s="187"/>
      <c r="H68" s="21" t="s">
        <v>236</v>
      </c>
    </row>
    <row r="69" spans="1:8" ht="18" customHeight="1">
      <c r="A69" s="141"/>
      <c r="B69" s="144"/>
      <c r="C69" s="178"/>
      <c r="D69" s="181"/>
      <c r="E69" s="181"/>
      <c r="F69" s="184"/>
      <c r="G69" s="187"/>
      <c r="H69" s="21" t="s">
        <v>237</v>
      </c>
    </row>
    <row r="70" spans="1:8" ht="18" customHeight="1">
      <c r="A70" s="142"/>
      <c r="B70" s="145"/>
      <c r="C70" s="179"/>
      <c r="D70" s="182"/>
      <c r="E70" s="182"/>
      <c r="F70" s="185"/>
      <c r="G70" s="188"/>
      <c r="H70" s="31" t="s">
        <v>238</v>
      </c>
    </row>
    <row r="71" spans="1:8" ht="18" customHeight="1">
      <c r="A71" s="125">
        <v>31269168</v>
      </c>
      <c r="B71" s="58">
        <v>419400</v>
      </c>
      <c r="C71" s="116" t="s">
        <v>239</v>
      </c>
      <c r="D71" s="117">
        <v>27000000</v>
      </c>
      <c r="E71" s="117">
        <v>31234897</v>
      </c>
      <c r="F71" s="170">
        <f>D71-E71</f>
        <v>-4234897</v>
      </c>
      <c r="G71" s="20">
        <f>F71/E71</f>
        <v>-0.13558223034959904</v>
      </c>
      <c r="H71" s="31" t="s">
        <v>240</v>
      </c>
    </row>
    <row r="72" spans="1:8" ht="18" customHeight="1">
      <c r="A72" s="125">
        <v>21982250</v>
      </c>
      <c r="B72" s="28">
        <v>419500</v>
      </c>
      <c r="C72" s="119" t="s">
        <v>241</v>
      </c>
      <c r="D72" s="159">
        <v>21000000</v>
      </c>
      <c r="E72" s="66">
        <v>21176248</v>
      </c>
      <c r="F72" s="170">
        <f>D72-E72</f>
        <v>-176248</v>
      </c>
      <c r="G72" s="20">
        <f>F72/E72</f>
        <v>-0.008322909705250903</v>
      </c>
      <c r="H72" s="31" t="s">
        <v>242</v>
      </c>
    </row>
    <row r="73" spans="1:8" s="26" customFormat="1" ht="18" customHeight="1">
      <c r="A73" s="125">
        <v>403480</v>
      </c>
      <c r="B73" s="24">
        <v>419600</v>
      </c>
      <c r="C73" s="120" t="s">
        <v>243</v>
      </c>
      <c r="D73" s="125">
        <v>273600</v>
      </c>
      <c r="E73" s="125">
        <v>371864</v>
      </c>
      <c r="F73" s="170">
        <f>D73-E73</f>
        <v>-98264</v>
      </c>
      <c r="G73" s="20">
        <f>F73/E73</f>
        <v>-0.2642471441172041</v>
      </c>
      <c r="H73" s="31" t="s">
        <v>244</v>
      </c>
    </row>
    <row r="74" spans="1:8" ht="18" customHeight="1">
      <c r="A74" s="169">
        <v>25900276</v>
      </c>
      <c r="B74" s="24">
        <v>419900</v>
      </c>
      <c r="C74" s="36" t="s">
        <v>93</v>
      </c>
      <c r="D74" s="118">
        <v>30000000</v>
      </c>
      <c r="E74" s="118">
        <v>25186238</v>
      </c>
      <c r="F74" s="47">
        <f>D74-E74</f>
        <v>4813762</v>
      </c>
      <c r="G74" s="20">
        <f>F74/E74</f>
        <v>0.19112667798978156</v>
      </c>
      <c r="H74" s="26"/>
    </row>
    <row r="75" spans="1:8" ht="18" customHeight="1">
      <c r="A75" s="169">
        <f>A7+A48+A51+A53+A56+A59</f>
        <v>2159313276</v>
      </c>
      <c r="B75" s="26"/>
      <c r="C75" s="22" t="s">
        <v>94</v>
      </c>
      <c r="D75" s="169">
        <f>D7+D48+D51+D53+D56+D59</f>
        <v>2113787360</v>
      </c>
      <c r="E75" s="169">
        <f>E7+E48+E51+E53+E56+E59</f>
        <v>2186061148</v>
      </c>
      <c r="F75" s="47">
        <f>D75-E75</f>
        <v>-72273788</v>
      </c>
      <c r="G75" s="20">
        <f>F75/E75</f>
        <v>-0.033061192302933695</v>
      </c>
      <c r="H75" s="26"/>
    </row>
  </sheetData>
  <mergeCells count="63">
    <mergeCell ref="A5:A6"/>
    <mergeCell ref="B5:C5"/>
    <mergeCell ref="D5:D6"/>
    <mergeCell ref="E5:E6"/>
    <mergeCell ref="F5:G5"/>
    <mergeCell ref="H5:H6"/>
    <mergeCell ref="C13:C14"/>
    <mergeCell ref="B18:B21"/>
    <mergeCell ref="C18:C21"/>
    <mergeCell ref="D18:D21"/>
    <mergeCell ref="E18:E21"/>
    <mergeCell ref="F18:F21"/>
    <mergeCell ref="G18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34:A35"/>
    <mergeCell ref="B34:C34"/>
    <mergeCell ref="D34:D35"/>
    <mergeCell ref="E34:E35"/>
    <mergeCell ref="F34:G34"/>
    <mergeCell ref="H34:H35"/>
    <mergeCell ref="B36:B38"/>
    <mergeCell ref="C36:C38"/>
    <mergeCell ref="F36:F38"/>
    <mergeCell ref="F42:F45"/>
    <mergeCell ref="G42:G45"/>
    <mergeCell ref="A46:A47"/>
    <mergeCell ref="B46:B47"/>
    <mergeCell ref="C46:C47"/>
    <mergeCell ref="D46:D47"/>
    <mergeCell ref="E46:E47"/>
    <mergeCell ref="F46:F47"/>
    <mergeCell ref="G46:G47"/>
    <mergeCell ref="A42:A45"/>
    <mergeCell ref="B64:C64"/>
    <mergeCell ref="D64:D65"/>
    <mergeCell ref="E64:E65"/>
    <mergeCell ref="E42:E45"/>
    <mergeCell ref="B42:B45"/>
    <mergeCell ref="C42:C45"/>
    <mergeCell ref="D42:D45"/>
    <mergeCell ref="F64:G64"/>
    <mergeCell ref="H64:H65"/>
    <mergeCell ref="A67:A70"/>
    <mergeCell ref="B67:B70"/>
    <mergeCell ref="C67:C70"/>
    <mergeCell ref="D67:D70"/>
    <mergeCell ref="E67:E70"/>
    <mergeCell ref="F67:F70"/>
    <mergeCell ref="G67:G70"/>
    <mergeCell ref="A64:A6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C16" sqref="C16"/>
    </sheetView>
  </sheetViews>
  <sheetFormatPr defaultColWidth="9.00390625" defaultRowHeight="16.5"/>
  <cols>
    <col min="1" max="1" width="15.125" style="0" customWidth="1"/>
    <col min="2" max="2" width="7.50390625" style="0" customWidth="1"/>
    <col min="3" max="3" width="20.625" style="0" customWidth="1"/>
    <col min="4" max="4" width="18.125" style="0" customWidth="1"/>
    <col min="5" max="6" width="17.625" style="0" customWidth="1"/>
    <col min="7" max="7" width="7.625" style="0" customWidth="1"/>
    <col min="8" max="8" width="25.125" style="0" customWidth="1"/>
  </cols>
  <sheetData>
    <row r="1" ht="17.25" customHeight="1">
      <c r="E1" s="45" t="s">
        <v>0</v>
      </c>
    </row>
    <row r="2" ht="16.5">
      <c r="E2" s="46" t="s">
        <v>113</v>
      </c>
    </row>
    <row r="3" spans="1:8" ht="16.5">
      <c r="A3" s="1" t="s">
        <v>114</v>
      </c>
      <c r="E3" s="46" t="s">
        <v>193</v>
      </c>
      <c r="H3" s="23" t="s">
        <v>10</v>
      </c>
    </row>
    <row r="4" ht="16.5">
      <c r="H4" s="23" t="s">
        <v>1</v>
      </c>
    </row>
    <row r="5" spans="1:8" ht="16.5">
      <c r="A5" s="152" t="s">
        <v>2</v>
      </c>
      <c r="B5" s="231" t="s">
        <v>64</v>
      </c>
      <c r="C5" s="155"/>
      <c r="D5" s="152" t="s">
        <v>3</v>
      </c>
      <c r="E5" s="152" t="s">
        <v>4</v>
      </c>
      <c r="F5" s="139" t="s">
        <v>5</v>
      </c>
      <c r="G5" s="139"/>
      <c r="H5" s="152" t="s">
        <v>65</v>
      </c>
    </row>
    <row r="6" spans="1:8" ht="16.5">
      <c r="A6" s="152"/>
      <c r="B6" s="7" t="s">
        <v>66</v>
      </c>
      <c r="C6" s="8" t="s">
        <v>67</v>
      </c>
      <c r="D6" s="152"/>
      <c r="E6" s="152"/>
      <c r="F6" s="35" t="s">
        <v>68</v>
      </c>
      <c r="G6" s="35" t="s">
        <v>69</v>
      </c>
      <c r="H6" s="152"/>
    </row>
    <row r="7" spans="1:8" ht="18" customHeight="1">
      <c r="A7" s="125">
        <f>SUM(A8:A11)</f>
        <v>209050</v>
      </c>
      <c r="B7" s="58">
        <v>5110</v>
      </c>
      <c r="C7" s="59" t="s">
        <v>95</v>
      </c>
      <c r="D7" s="125">
        <f>SUM(D8:D11)</f>
        <v>1336295</v>
      </c>
      <c r="E7" s="125">
        <f>SUM(E9:E11)</f>
        <v>365000</v>
      </c>
      <c r="F7" s="96">
        <f aca="true" t="shared" si="0" ref="F7:F27">D7-E7</f>
        <v>971295</v>
      </c>
      <c r="G7" s="124">
        <f>F7/E7</f>
        <v>2.661082191780822</v>
      </c>
      <c r="H7" s="26"/>
    </row>
    <row r="8" spans="1:8" ht="18" customHeight="1">
      <c r="A8" s="125"/>
      <c r="B8" s="58">
        <v>5111</v>
      </c>
      <c r="C8" s="59" t="s">
        <v>96</v>
      </c>
      <c r="D8" s="125">
        <v>596795</v>
      </c>
      <c r="E8" s="125">
        <v>0</v>
      </c>
      <c r="F8" s="96">
        <f t="shared" si="0"/>
        <v>596795</v>
      </c>
      <c r="G8" s="20"/>
      <c r="H8" s="26"/>
    </row>
    <row r="9" spans="1:8" ht="18" customHeight="1">
      <c r="A9" s="125">
        <v>34050</v>
      </c>
      <c r="B9" s="58">
        <v>5112</v>
      </c>
      <c r="C9" s="54" t="s">
        <v>100</v>
      </c>
      <c r="D9" s="125">
        <v>50000</v>
      </c>
      <c r="E9" s="125">
        <v>30000</v>
      </c>
      <c r="F9" s="96">
        <f t="shared" si="0"/>
        <v>20000</v>
      </c>
      <c r="G9" s="20">
        <f>F9/E9</f>
        <v>0.6666666666666666</v>
      </c>
      <c r="H9" s="26"/>
    </row>
    <row r="10" spans="1:8" ht="18" customHeight="1">
      <c r="A10" s="125"/>
      <c r="B10" s="58">
        <v>5114</v>
      </c>
      <c r="C10" s="54" t="s">
        <v>102</v>
      </c>
      <c r="D10" s="125">
        <v>64500</v>
      </c>
      <c r="E10" s="125"/>
      <c r="F10" s="96">
        <f t="shared" si="0"/>
        <v>64500</v>
      </c>
      <c r="G10" s="20"/>
      <c r="H10" s="26"/>
    </row>
    <row r="11" spans="1:8" ht="18" customHeight="1">
      <c r="A11" s="125">
        <v>175000</v>
      </c>
      <c r="B11" s="58">
        <v>5115</v>
      </c>
      <c r="C11" s="54" t="s">
        <v>245</v>
      </c>
      <c r="D11" s="125">
        <v>625000</v>
      </c>
      <c r="E11" s="125">
        <v>335000</v>
      </c>
      <c r="F11" s="96">
        <f t="shared" si="0"/>
        <v>290000</v>
      </c>
      <c r="G11" s="124">
        <f>F11/E11</f>
        <v>0.8656716417910447</v>
      </c>
      <c r="H11" s="27" t="s">
        <v>97</v>
      </c>
    </row>
    <row r="12" spans="1:8" ht="18" customHeight="1">
      <c r="A12" s="125"/>
      <c r="B12" s="58">
        <v>5116</v>
      </c>
      <c r="C12" s="54" t="s">
        <v>98</v>
      </c>
      <c r="D12" s="125">
        <v>0</v>
      </c>
      <c r="E12" s="125"/>
      <c r="F12" s="96">
        <f t="shared" si="0"/>
        <v>0</v>
      </c>
      <c r="G12" s="20"/>
      <c r="H12" s="26"/>
    </row>
    <row r="13" spans="1:8" ht="18" customHeight="1">
      <c r="A13" s="125">
        <f>SUM(A14:A17)</f>
        <v>464651616</v>
      </c>
      <c r="B13" s="58">
        <v>5120</v>
      </c>
      <c r="C13" s="54" t="s">
        <v>99</v>
      </c>
      <c r="D13" s="125">
        <f>SUM(D14:D18)</f>
        <v>458040233</v>
      </c>
      <c r="E13" s="125">
        <f>SUM(E14:E18)</f>
        <v>514727653</v>
      </c>
      <c r="F13" s="96">
        <f t="shared" si="0"/>
        <v>-56687420</v>
      </c>
      <c r="G13" s="20">
        <f aca="true" t="shared" si="1" ref="G13:G27">F13/E13</f>
        <v>-0.11013090062211987</v>
      </c>
      <c r="H13" s="26"/>
    </row>
    <row r="14" spans="1:8" ht="18" customHeight="1">
      <c r="A14" s="125">
        <v>339436472</v>
      </c>
      <c r="B14" s="58">
        <v>5121</v>
      </c>
      <c r="C14" s="54" t="s">
        <v>96</v>
      </c>
      <c r="D14" s="125">
        <v>360403000</v>
      </c>
      <c r="E14" s="125">
        <v>416026314</v>
      </c>
      <c r="F14" s="96">
        <f t="shared" si="0"/>
        <v>-55623314</v>
      </c>
      <c r="G14" s="20">
        <f t="shared" si="1"/>
        <v>-0.13370143216469715</v>
      </c>
      <c r="H14" s="26"/>
    </row>
    <row r="15" spans="1:8" ht="18" customHeight="1">
      <c r="A15" s="125">
        <v>64645297</v>
      </c>
      <c r="B15" s="58">
        <v>5122</v>
      </c>
      <c r="C15" s="54" t="s">
        <v>100</v>
      </c>
      <c r="D15" s="125">
        <v>42000000</v>
      </c>
      <c r="E15" s="125">
        <v>45182144</v>
      </c>
      <c r="F15" s="96">
        <f t="shared" si="0"/>
        <v>-3182144</v>
      </c>
      <c r="G15" s="20">
        <f t="shared" si="1"/>
        <v>-0.07042923859478648</v>
      </c>
      <c r="H15" s="26"/>
    </row>
    <row r="16" spans="1:8" ht="18" customHeight="1">
      <c r="A16" s="125">
        <v>41088271</v>
      </c>
      <c r="B16" s="58">
        <v>5123</v>
      </c>
      <c r="C16" s="54" t="s">
        <v>101</v>
      </c>
      <c r="D16" s="125">
        <v>15000000</v>
      </c>
      <c r="E16" s="125">
        <v>15500000</v>
      </c>
      <c r="F16" s="96">
        <f t="shared" si="0"/>
        <v>-500000</v>
      </c>
      <c r="G16" s="20">
        <f t="shared" si="1"/>
        <v>-0.03225806451612903</v>
      </c>
      <c r="H16" s="26"/>
    </row>
    <row r="17" spans="1:8" ht="18" customHeight="1">
      <c r="A17" s="125">
        <v>19481576</v>
      </c>
      <c r="B17" s="58">
        <v>5124</v>
      </c>
      <c r="C17" s="54" t="s">
        <v>246</v>
      </c>
      <c r="D17" s="125">
        <v>16555000</v>
      </c>
      <c r="E17" s="125">
        <v>15896705</v>
      </c>
      <c r="F17" s="96">
        <f t="shared" si="0"/>
        <v>658295</v>
      </c>
      <c r="G17" s="20">
        <f t="shared" si="1"/>
        <v>0.041410782926398895</v>
      </c>
      <c r="H17" s="26"/>
    </row>
    <row r="18" spans="1:8" ht="18" customHeight="1">
      <c r="A18" s="125"/>
      <c r="B18" s="58">
        <v>5125</v>
      </c>
      <c r="C18" s="54" t="s">
        <v>98</v>
      </c>
      <c r="D18" s="125">
        <v>24082233</v>
      </c>
      <c r="E18" s="125">
        <v>22122490</v>
      </c>
      <c r="F18" s="96">
        <f t="shared" si="0"/>
        <v>1959743</v>
      </c>
      <c r="G18" s="20">
        <f t="shared" si="1"/>
        <v>0.08858600455916128</v>
      </c>
      <c r="H18" s="26"/>
    </row>
    <row r="19" spans="1:8" ht="18" customHeight="1">
      <c r="A19" s="125">
        <f>SUM(A20:A24)</f>
        <v>1284902228</v>
      </c>
      <c r="B19" s="58">
        <v>5130</v>
      </c>
      <c r="C19" s="54" t="s">
        <v>247</v>
      </c>
      <c r="D19" s="125">
        <f>SUM(D20:D24)</f>
        <v>1330214038</v>
      </c>
      <c r="E19" s="125">
        <f>SUM(E20:E24)</f>
        <v>1345932311</v>
      </c>
      <c r="F19" s="96">
        <f t="shared" si="0"/>
        <v>-15718273</v>
      </c>
      <c r="G19" s="20">
        <f t="shared" si="1"/>
        <v>-0.011678353266013538</v>
      </c>
      <c r="H19" s="26"/>
    </row>
    <row r="20" spans="1:8" ht="18" customHeight="1">
      <c r="A20" s="125">
        <v>872314674</v>
      </c>
      <c r="B20" s="58">
        <v>5131</v>
      </c>
      <c r="C20" s="54" t="s">
        <v>96</v>
      </c>
      <c r="D20" s="125">
        <v>910000000</v>
      </c>
      <c r="E20" s="125">
        <v>898249036</v>
      </c>
      <c r="F20" s="96">
        <f t="shared" si="0"/>
        <v>11750964</v>
      </c>
      <c r="G20" s="20">
        <f t="shared" si="1"/>
        <v>0.013082078053017804</v>
      </c>
      <c r="H20" s="26"/>
    </row>
    <row r="21" spans="1:8" ht="18" customHeight="1">
      <c r="A21" s="125">
        <v>261781263</v>
      </c>
      <c r="B21" s="58">
        <v>5132</v>
      </c>
      <c r="C21" s="54" t="s">
        <v>100</v>
      </c>
      <c r="D21" s="125">
        <v>190000000</v>
      </c>
      <c r="E21" s="125">
        <v>223696097</v>
      </c>
      <c r="F21" s="96">
        <f t="shared" si="0"/>
        <v>-33696097</v>
      </c>
      <c r="G21" s="20">
        <f t="shared" si="1"/>
        <v>-0.1506333702371213</v>
      </c>
      <c r="H21" s="26"/>
    </row>
    <row r="22" spans="1:8" ht="18" customHeight="1">
      <c r="A22" s="125">
        <v>128545425</v>
      </c>
      <c r="B22" s="58">
        <v>5133</v>
      </c>
      <c r="C22" s="54" t="s">
        <v>101</v>
      </c>
      <c r="D22" s="125">
        <v>30000000</v>
      </c>
      <c r="E22" s="125">
        <v>36295220</v>
      </c>
      <c r="F22" s="96">
        <f t="shared" si="0"/>
        <v>-6295220</v>
      </c>
      <c r="G22" s="20">
        <f t="shared" si="1"/>
        <v>-0.17344487786545998</v>
      </c>
      <c r="H22" s="26"/>
    </row>
    <row r="23" spans="1:8" ht="18" customHeight="1">
      <c r="A23" s="125">
        <v>22260866</v>
      </c>
      <c r="B23" s="58">
        <v>5134</v>
      </c>
      <c r="C23" s="54" t="s">
        <v>248</v>
      </c>
      <c r="D23" s="125">
        <v>25800000</v>
      </c>
      <c r="E23" s="125">
        <v>24683953</v>
      </c>
      <c r="F23" s="96">
        <f t="shared" si="0"/>
        <v>1116047</v>
      </c>
      <c r="G23" s="20">
        <f t="shared" si="1"/>
        <v>0.045213463175853556</v>
      </c>
      <c r="H23" s="26"/>
    </row>
    <row r="24" spans="1:8" ht="18" customHeight="1">
      <c r="A24" s="125"/>
      <c r="B24" s="58">
        <v>5135</v>
      </c>
      <c r="C24" s="54" t="s">
        <v>98</v>
      </c>
      <c r="D24" s="125">
        <v>174414038</v>
      </c>
      <c r="E24" s="125">
        <v>163008005</v>
      </c>
      <c r="F24" s="96">
        <f t="shared" si="0"/>
        <v>11406033</v>
      </c>
      <c r="G24" s="20">
        <f t="shared" si="1"/>
        <v>0.06997222621060849</v>
      </c>
      <c r="H24" s="26"/>
    </row>
    <row r="25" spans="1:8" ht="18" customHeight="1">
      <c r="A25" s="125">
        <f>SUM(A26:A27)+A34</f>
        <v>175079041</v>
      </c>
      <c r="B25" s="58">
        <v>5140</v>
      </c>
      <c r="C25" s="54" t="s">
        <v>249</v>
      </c>
      <c r="D25" s="125">
        <f>SUM(D26:D27)+D34</f>
        <v>157175700</v>
      </c>
      <c r="E25" s="125">
        <f>SUM(E26:E27)+E34</f>
        <v>161134329</v>
      </c>
      <c r="F25" s="96">
        <f t="shared" si="0"/>
        <v>-3958629</v>
      </c>
      <c r="G25" s="20">
        <f t="shared" si="1"/>
        <v>-0.02456726027636234</v>
      </c>
      <c r="H25" s="26"/>
    </row>
    <row r="26" spans="1:8" ht="18" customHeight="1">
      <c r="A26" s="125">
        <v>76304878</v>
      </c>
      <c r="B26" s="58">
        <v>5141</v>
      </c>
      <c r="C26" s="54" t="s">
        <v>250</v>
      </c>
      <c r="D26" s="125">
        <v>65000000</v>
      </c>
      <c r="E26" s="125">
        <v>70700000</v>
      </c>
      <c r="F26" s="96">
        <f t="shared" si="0"/>
        <v>-5700000</v>
      </c>
      <c r="G26" s="20">
        <f t="shared" si="1"/>
        <v>-0.08062234794908062</v>
      </c>
      <c r="H26" s="26"/>
    </row>
    <row r="27" spans="1:8" ht="18" customHeight="1">
      <c r="A27" s="125">
        <v>97374163</v>
      </c>
      <c r="B27" s="58">
        <v>5142</v>
      </c>
      <c r="C27" s="54" t="s">
        <v>251</v>
      </c>
      <c r="D27" s="125">
        <v>91325700</v>
      </c>
      <c r="E27" s="125">
        <v>89977946</v>
      </c>
      <c r="F27" s="96">
        <f t="shared" si="0"/>
        <v>1347754</v>
      </c>
      <c r="G27" s="20">
        <f t="shared" si="1"/>
        <v>0.014978714895314459</v>
      </c>
      <c r="H27" s="26"/>
    </row>
    <row r="28" ht="16.5" customHeight="1">
      <c r="E28" s="45" t="s">
        <v>0</v>
      </c>
    </row>
    <row r="29" ht="16.5">
      <c r="E29" s="46" t="s">
        <v>113</v>
      </c>
    </row>
    <row r="30" spans="1:8" ht="16.5">
      <c r="A30" s="1" t="s">
        <v>114</v>
      </c>
      <c r="E30" s="46" t="s">
        <v>193</v>
      </c>
      <c r="H30" s="23" t="s">
        <v>16</v>
      </c>
    </row>
    <row r="31" ht="16.5">
      <c r="H31" s="23" t="s">
        <v>1</v>
      </c>
    </row>
    <row r="32" spans="1:8" ht="16.5">
      <c r="A32" s="152" t="s">
        <v>2</v>
      </c>
      <c r="B32" s="155" t="s">
        <v>64</v>
      </c>
      <c r="C32" s="155"/>
      <c r="D32" s="152" t="s">
        <v>3</v>
      </c>
      <c r="E32" s="152" t="s">
        <v>4</v>
      </c>
      <c r="F32" s="139" t="s">
        <v>5</v>
      </c>
      <c r="G32" s="139"/>
      <c r="H32" s="152" t="s">
        <v>65</v>
      </c>
    </row>
    <row r="33" spans="1:8" ht="16.5">
      <c r="A33" s="152"/>
      <c r="B33" s="8" t="s">
        <v>66</v>
      </c>
      <c r="C33" s="8" t="s">
        <v>67</v>
      </c>
      <c r="D33" s="152"/>
      <c r="E33" s="152"/>
      <c r="F33" s="35" t="s">
        <v>68</v>
      </c>
      <c r="G33" s="35" t="s">
        <v>69</v>
      </c>
      <c r="H33" s="152"/>
    </row>
    <row r="34" spans="1:8" ht="18" customHeight="1">
      <c r="A34" s="125">
        <v>1400000</v>
      </c>
      <c r="B34" s="58">
        <v>5143</v>
      </c>
      <c r="C34" s="54" t="s">
        <v>252</v>
      </c>
      <c r="D34" s="125">
        <v>850000</v>
      </c>
      <c r="E34" s="125">
        <v>456383</v>
      </c>
      <c r="F34" s="96">
        <f aca="true" t="shared" si="2" ref="F34:F52">D34-E34</f>
        <v>393617</v>
      </c>
      <c r="G34" s="20">
        <f aca="true" t="shared" si="3" ref="G34:G43">F34/E34</f>
        <v>0.862470775642388</v>
      </c>
      <c r="H34" s="26"/>
    </row>
    <row r="35" spans="1:8" ht="18" customHeight="1">
      <c r="A35" s="125">
        <f>SUM(A36:A39)</f>
        <v>29801876</v>
      </c>
      <c r="B35" s="58">
        <v>5150</v>
      </c>
      <c r="C35" s="60" t="s">
        <v>253</v>
      </c>
      <c r="D35" s="125">
        <f>SUM(D36:D40)</f>
        <v>22467518</v>
      </c>
      <c r="E35" s="125">
        <f>SUM(E36:E40)</f>
        <v>25347681</v>
      </c>
      <c r="F35" s="96">
        <f t="shared" si="2"/>
        <v>-2880163</v>
      </c>
      <c r="G35" s="20">
        <f t="shared" si="3"/>
        <v>-0.113626291888398</v>
      </c>
      <c r="H35" s="26"/>
    </row>
    <row r="36" spans="1:8" ht="19.5" customHeight="1">
      <c r="A36" s="125">
        <v>22915003</v>
      </c>
      <c r="B36" s="58">
        <v>5151</v>
      </c>
      <c r="C36" s="59" t="s">
        <v>96</v>
      </c>
      <c r="D36" s="125">
        <v>11846290</v>
      </c>
      <c r="E36" s="125">
        <v>19266655</v>
      </c>
      <c r="F36" s="96">
        <f t="shared" si="2"/>
        <v>-7420365</v>
      </c>
      <c r="G36" s="20">
        <f t="shared" si="3"/>
        <v>-0.3851402851195498</v>
      </c>
      <c r="H36" s="26"/>
    </row>
    <row r="37" spans="1:8" ht="19.5" customHeight="1">
      <c r="A37" s="125">
        <v>6021630</v>
      </c>
      <c r="B37" s="58">
        <v>5152</v>
      </c>
      <c r="C37" s="59" t="s">
        <v>100</v>
      </c>
      <c r="D37" s="125">
        <v>7897528</v>
      </c>
      <c r="E37" s="125">
        <v>3522100</v>
      </c>
      <c r="F37" s="96">
        <f t="shared" si="2"/>
        <v>4375428</v>
      </c>
      <c r="G37" s="124">
        <f t="shared" si="3"/>
        <v>1.2422781863093042</v>
      </c>
      <c r="H37" s="26"/>
    </row>
    <row r="38" spans="1:8" ht="19.5" customHeight="1">
      <c r="A38" s="125">
        <v>313154</v>
      </c>
      <c r="B38" s="58">
        <v>5153</v>
      </c>
      <c r="C38" s="54" t="s">
        <v>101</v>
      </c>
      <c r="D38" s="125"/>
      <c r="E38" s="125"/>
      <c r="F38" s="96">
        <f t="shared" si="2"/>
        <v>0</v>
      </c>
      <c r="G38" s="20"/>
      <c r="H38" s="26"/>
    </row>
    <row r="39" spans="1:8" ht="19.5" customHeight="1">
      <c r="A39" s="125">
        <v>552089</v>
      </c>
      <c r="B39" s="58">
        <v>5154</v>
      </c>
      <c r="C39" s="54" t="s">
        <v>102</v>
      </c>
      <c r="D39" s="125">
        <v>580500</v>
      </c>
      <c r="E39" s="125">
        <v>600954</v>
      </c>
      <c r="F39" s="96">
        <f t="shared" si="2"/>
        <v>-20454</v>
      </c>
      <c r="G39" s="20">
        <f t="shared" si="3"/>
        <v>-0.034035882946115675</v>
      </c>
      <c r="H39" s="26"/>
    </row>
    <row r="40" spans="1:8" ht="19.5" customHeight="1">
      <c r="A40" s="125"/>
      <c r="B40" s="58">
        <v>5155</v>
      </c>
      <c r="C40" s="54" t="s">
        <v>98</v>
      </c>
      <c r="D40" s="125">
        <v>2143200</v>
      </c>
      <c r="E40" s="125">
        <v>1957972</v>
      </c>
      <c r="F40" s="96">
        <f t="shared" si="2"/>
        <v>185228</v>
      </c>
      <c r="G40" s="20">
        <f t="shared" si="3"/>
        <v>0.09460196570737478</v>
      </c>
      <c r="H40" s="26"/>
    </row>
    <row r="41" spans="1:8" ht="19.5" customHeight="1">
      <c r="A41" s="125">
        <f>SUM(A42:A44)</f>
        <v>75929907</v>
      </c>
      <c r="B41" s="58">
        <v>5160</v>
      </c>
      <c r="C41" s="54" t="s">
        <v>103</v>
      </c>
      <c r="D41" s="125">
        <f>SUM(D42:D46)</f>
        <v>66788900</v>
      </c>
      <c r="E41" s="125">
        <f>SUM(E42:E46)</f>
        <v>76260585</v>
      </c>
      <c r="F41" s="96">
        <f t="shared" si="2"/>
        <v>-9471685</v>
      </c>
      <c r="G41" s="20">
        <f t="shared" si="3"/>
        <v>-0.12420157804978811</v>
      </c>
      <c r="H41" s="26"/>
    </row>
    <row r="42" spans="1:8" ht="19.5" customHeight="1">
      <c r="A42" s="125">
        <v>43804651</v>
      </c>
      <c r="B42" s="58">
        <v>5161</v>
      </c>
      <c r="C42" s="54" t="s">
        <v>96</v>
      </c>
      <c r="D42" s="125">
        <v>40000000</v>
      </c>
      <c r="E42" s="125">
        <v>46260585</v>
      </c>
      <c r="F42" s="96">
        <f t="shared" si="2"/>
        <v>-6260585</v>
      </c>
      <c r="G42" s="20">
        <f t="shared" si="3"/>
        <v>-0.13533302702505814</v>
      </c>
      <c r="H42" s="26"/>
    </row>
    <row r="43" spans="1:8" ht="19.5" customHeight="1">
      <c r="A43" s="125">
        <v>32114490</v>
      </c>
      <c r="B43" s="58">
        <v>5162</v>
      </c>
      <c r="C43" s="54" t="s">
        <v>100</v>
      </c>
      <c r="D43" s="125">
        <v>26788900</v>
      </c>
      <c r="E43" s="125">
        <v>30000000</v>
      </c>
      <c r="F43" s="96">
        <f t="shared" si="2"/>
        <v>-3211100</v>
      </c>
      <c r="G43" s="20">
        <f t="shared" si="3"/>
        <v>-0.10703666666666667</v>
      </c>
      <c r="H43" s="26"/>
    </row>
    <row r="44" spans="1:8" ht="19.5" customHeight="1">
      <c r="A44" s="125">
        <v>10766</v>
      </c>
      <c r="B44" s="58">
        <v>5163</v>
      </c>
      <c r="C44" s="54" t="s">
        <v>104</v>
      </c>
      <c r="D44" s="125"/>
      <c r="E44" s="125"/>
      <c r="F44" s="96">
        <f t="shared" si="2"/>
        <v>0</v>
      </c>
      <c r="G44" s="20"/>
      <c r="H44" s="26"/>
    </row>
    <row r="45" spans="1:8" ht="19.5" customHeight="1">
      <c r="A45" s="125"/>
      <c r="B45" s="58">
        <v>5165</v>
      </c>
      <c r="C45" s="54" t="s">
        <v>98</v>
      </c>
      <c r="D45" s="125"/>
      <c r="E45" s="125"/>
      <c r="F45" s="96">
        <f t="shared" si="2"/>
        <v>0</v>
      </c>
      <c r="G45" s="20"/>
      <c r="H45" s="26"/>
    </row>
    <row r="46" spans="1:8" ht="19.5" customHeight="1">
      <c r="A46" s="125"/>
      <c r="B46" s="58">
        <v>5165</v>
      </c>
      <c r="C46" s="54" t="s">
        <v>105</v>
      </c>
      <c r="D46" s="125"/>
      <c r="E46" s="125"/>
      <c r="F46" s="96">
        <f t="shared" si="2"/>
        <v>0</v>
      </c>
      <c r="G46" s="124"/>
      <c r="H46" s="26"/>
    </row>
    <row r="47" spans="1:8" ht="19.5" customHeight="1">
      <c r="A47" s="125">
        <f>SUM(A48)</f>
        <v>26203075</v>
      </c>
      <c r="B47" s="58">
        <v>5190</v>
      </c>
      <c r="C47" s="54" t="s">
        <v>106</v>
      </c>
      <c r="D47" s="125">
        <f>SUM(D48)</f>
        <v>12631640</v>
      </c>
      <c r="E47" s="125">
        <f>SUM(E48)</f>
        <v>19712665</v>
      </c>
      <c r="F47" s="96">
        <f t="shared" si="2"/>
        <v>-7081025</v>
      </c>
      <c r="G47" s="20">
        <f aca="true" t="shared" si="4" ref="G47:G52">F47/E47</f>
        <v>-0.35921195840339193</v>
      </c>
      <c r="H47" s="26"/>
    </row>
    <row r="48" spans="1:8" ht="19.5" customHeight="1">
      <c r="A48" s="125">
        <v>26203075</v>
      </c>
      <c r="B48" s="58">
        <v>5191</v>
      </c>
      <c r="C48" s="54" t="s">
        <v>107</v>
      </c>
      <c r="D48" s="125">
        <v>12631640</v>
      </c>
      <c r="E48" s="125">
        <v>19712665</v>
      </c>
      <c r="F48" s="96">
        <f t="shared" si="2"/>
        <v>-7081025</v>
      </c>
      <c r="G48" s="20">
        <f t="shared" si="4"/>
        <v>-0.35921195840339193</v>
      </c>
      <c r="H48" s="26" t="s">
        <v>254</v>
      </c>
    </row>
    <row r="49" spans="1:8" ht="19.5" customHeight="1">
      <c r="A49" s="125">
        <f>SUM(A50:A51)</f>
        <v>13828657</v>
      </c>
      <c r="B49" s="58" t="s">
        <v>255</v>
      </c>
      <c r="C49" s="54" t="s">
        <v>256</v>
      </c>
      <c r="D49" s="125">
        <f>SUM(D50:D51)</f>
        <v>21630000</v>
      </c>
      <c r="E49" s="125">
        <f>SUM(E50:E51)</f>
        <v>16009640</v>
      </c>
      <c r="F49" s="96">
        <f t="shared" si="2"/>
        <v>5620360</v>
      </c>
      <c r="G49" s="20">
        <f t="shared" si="4"/>
        <v>0.35106098575608197</v>
      </c>
      <c r="H49" s="26"/>
    </row>
    <row r="50" spans="1:8" ht="19.5" customHeight="1">
      <c r="A50" s="125">
        <v>11643115</v>
      </c>
      <c r="B50" s="58" t="s">
        <v>108</v>
      </c>
      <c r="C50" s="54" t="s">
        <v>109</v>
      </c>
      <c r="D50" s="125">
        <v>6630000</v>
      </c>
      <c r="E50" s="125">
        <v>6009640</v>
      </c>
      <c r="F50" s="96">
        <f t="shared" si="2"/>
        <v>620360</v>
      </c>
      <c r="G50" s="20">
        <f t="shared" si="4"/>
        <v>0.10322748118023709</v>
      </c>
      <c r="H50" s="26"/>
    </row>
    <row r="51" spans="1:8" ht="19.5" customHeight="1">
      <c r="A51" s="125">
        <v>2185542</v>
      </c>
      <c r="B51" s="24" t="s">
        <v>110</v>
      </c>
      <c r="C51" s="22" t="s">
        <v>111</v>
      </c>
      <c r="D51" s="125">
        <v>15000000</v>
      </c>
      <c r="E51" s="125">
        <v>10000000</v>
      </c>
      <c r="F51" s="96">
        <f t="shared" si="2"/>
        <v>5000000</v>
      </c>
      <c r="G51" s="20">
        <f t="shared" si="4"/>
        <v>0.5</v>
      </c>
      <c r="H51" s="26"/>
    </row>
    <row r="52" spans="1:8" ht="19.5" customHeight="1">
      <c r="A52" s="96">
        <f>A7+A13+A19+A25+A35+A41+A47+A49</f>
        <v>2070605450</v>
      </c>
      <c r="B52" s="176" t="s">
        <v>112</v>
      </c>
      <c r="C52" s="177"/>
      <c r="D52" s="125">
        <f>D7+D13+D19+D25+D35+D41+D47+D49</f>
        <v>2070284324</v>
      </c>
      <c r="E52" s="125">
        <f>E7+E13+E19+E25+E35+E41+E47+E49</f>
        <v>2159489864</v>
      </c>
      <c r="F52" s="96">
        <f t="shared" si="2"/>
        <v>-89205540</v>
      </c>
      <c r="G52" s="20">
        <f t="shared" si="4"/>
        <v>-0.04130861713551437</v>
      </c>
      <c r="H52" s="26"/>
    </row>
    <row r="53" ht="19.5" customHeight="1">
      <c r="E53" s="45" t="s">
        <v>0</v>
      </c>
    </row>
    <row r="54" ht="19.5" customHeight="1">
      <c r="E54" s="46" t="s">
        <v>113</v>
      </c>
    </row>
    <row r="55" spans="1:8" ht="16.5">
      <c r="A55" s="1" t="s">
        <v>114</v>
      </c>
      <c r="E55" s="46" t="s">
        <v>193</v>
      </c>
      <c r="H55" s="23" t="s">
        <v>10</v>
      </c>
    </row>
    <row r="56" spans="1:8" ht="16.5">
      <c r="A56" s="1" t="s">
        <v>115</v>
      </c>
      <c r="H56" s="23" t="s">
        <v>1</v>
      </c>
    </row>
    <row r="57" spans="1:8" ht="18" customHeight="1">
      <c r="A57" s="152" t="s">
        <v>2</v>
      </c>
      <c r="B57" s="231" t="s">
        <v>64</v>
      </c>
      <c r="C57" s="155"/>
      <c r="D57" s="152" t="s">
        <v>3</v>
      </c>
      <c r="E57" s="152" t="s">
        <v>4</v>
      </c>
      <c r="F57" s="139" t="s">
        <v>5</v>
      </c>
      <c r="G57" s="139"/>
      <c r="H57" s="152" t="s">
        <v>65</v>
      </c>
    </row>
    <row r="58" spans="1:8" ht="18" customHeight="1">
      <c r="A58" s="152"/>
      <c r="B58" s="7" t="s">
        <v>66</v>
      </c>
      <c r="C58" s="8" t="s">
        <v>67</v>
      </c>
      <c r="D58" s="152"/>
      <c r="E58" s="152"/>
      <c r="F58" s="35" t="s">
        <v>68</v>
      </c>
      <c r="G58" s="35" t="s">
        <v>69</v>
      </c>
      <c r="H58" s="152"/>
    </row>
    <row r="59" spans="1:8" ht="19.5" customHeight="1">
      <c r="A59" s="125">
        <f>SUM(A60)</f>
        <v>894755052</v>
      </c>
      <c r="B59" s="58">
        <v>1310</v>
      </c>
      <c r="C59" s="59" t="s">
        <v>116</v>
      </c>
      <c r="D59" s="26"/>
      <c r="E59" s="26"/>
      <c r="F59" s="26"/>
      <c r="G59" s="26"/>
      <c r="H59" s="26"/>
    </row>
    <row r="60" spans="1:8" ht="19.5" customHeight="1">
      <c r="A60" s="125">
        <v>894755052</v>
      </c>
      <c r="B60" s="58">
        <v>1311</v>
      </c>
      <c r="C60" s="59" t="s">
        <v>11</v>
      </c>
      <c r="D60" s="26">
        <v>1000000</v>
      </c>
      <c r="E60" s="26"/>
      <c r="F60" s="26"/>
      <c r="G60" s="26"/>
      <c r="H60" s="26"/>
    </row>
    <row r="61" spans="1:8" ht="19.5" customHeight="1">
      <c r="A61" s="125">
        <f>SUM(A62)</f>
        <v>182562690</v>
      </c>
      <c r="B61" s="58">
        <v>1320</v>
      </c>
      <c r="C61" s="59" t="s">
        <v>117</v>
      </c>
      <c r="D61" s="96">
        <f>SUM(D62)</f>
        <v>0</v>
      </c>
      <c r="E61" s="96">
        <f>SUM(E62)</f>
        <v>0</v>
      </c>
      <c r="F61" s="26"/>
      <c r="G61" s="20"/>
      <c r="H61" s="26"/>
    </row>
    <row r="62" spans="1:8" ht="19.5" customHeight="1">
      <c r="A62" s="125">
        <v>182562690</v>
      </c>
      <c r="B62" s="58">
        <v>1321</v>
      </c>
      <c r="C62" s="59" t="s">
        <v>12</v>
      </c>
      <c r="D62" s="125"/>
      <c r="E62" s="26"/>
      <c r="F62" s="26"/>
      <c r="G62" s="20"/>
      <c r="H62" s="26"/>
    </row>
    <row r="63" spans="1:8" ht="19.5" customHeight="1">
      <c r="A63" s="125">
        <f>SUM(A64)</f>
        <v>2668742120</v>
      </c>
      <c r="B63" s="58">
        <v>1330</v>
      </c>
      <c r="C63" s="59" t="s">
        <v>118</v>
      </c>
      <c r="D63" s="96">
        <f>SUM(D64)</f>
        <v>0</v>
      </c>
      <c r="E63" s="96">
        <f>SUM(E64)</f>
        <v>297160625</v>
      </c>
      <c r="F63" s="96">
        <f>SUM(F64)</f>
        <v>-297160625</v>
      </c>
      <c r="G63" s="172">
        <f aca="true" t="shared" si="5" ref="G63:G68">F63/E63</f>
        <v>-1</v>
      </c>
      <c r="H63" s="26"/>
    </row>
    <row r="64" spans="1:8" ht="19.5" customHeight="1">
      <c r="A64" s="125">
        <v>2668742120</v>
      </c>
      <c r="B64" s="58">
        <v>1331</v>
      </c>
      <c r="C64" s="59" t="s">
        <v>13</v>
      </c>
      <c r="D64" s="125"/>
      <c r="E64" s="125">
        <v>297160625</v>
      </c>
      <c r="F64" s="96">
        <f>D64-E64</f>
        <v>-297160625</v>
      </c>
      <c r="G64" s="172">
        <f t="shared" si="5"/>
        <v>-1</v>
      </c>
      <c r="H64" s="133" t="s">
        <v>257</v>
      </c>
    </row>
    <row r="65" spans="1:8" ht="19.5" customHeight="1">
      <c r="A65" s="125">
        <f>SUM(A66)</f>
        <v>1279856850</v>
      </c>
      <c r="B65" s="58">
        <v>1340</v>
      </c>
      <c r="C65" s="54" t="s">
        <v>119</v>
      </c>
      <c r="D65" s="125">
        <f>SUM(D66)</f>
        <v>157719307</v>
      </c>
      <c r="E65" s="125">
        <f>SUM(E66)</f>
        <v>60000000</v>
      </c>
      <c r="F65" s="125">
        <f>SUM(F66)</f>
        <v>97719307</v>
      </c>
      <c r="G65" s="172">
        <f t="shared" si="5"/>
        <v>1.6286551166666667</v>
      </c>
      <c r="H65" s="26"/>
    </row>
    <row r="66" spans="1:8" ht="19.5" customHeight="1">
      <c r="A66" s="125">
        <v>1279856850</v>
      </c>
      <c r="B66" s="58">
        <v>1341</v>
      </c>
      <c r="C66" s="54" t="s">
        <v>120</v>
      </c>
      <c r="D66" s="125">
        <v>157719307</v>
      </c>
      <c r="E66" s="125">
        <v>60000000</v>
      </c>
      <c r="F66" s="96">
        <f>D66-E66</f>
        <v>97719307</v>
      </c>
      <c r="G66" s="172">
        <f t="shared" si="5"/>
        <v>1.6286551166666667</v>
      </c>
      <c r="H66" s="26"/>
    </row>
    <row r="67" spans="1:8" ht="19.5" customHeight="1">
      <c r="A67" s="125">
        <v>395229292</v>
      </c>
      <c r="B67" s="58">
        <v>1350</v>
      </c>
      <c r="C67" s="54" t="s">
        <v>121</v>
      </c>
      <c r="D67" s="125">
        <f>SUM(D68)</f>
        <v>50000000</v>
      </c>
      <c r="E67" s="125">
        <f>SUM(E68)</f>
        <v>34850000</v>
      </c>
      <c r="F67" s="125">
        <f>SUM(F68)</f>
        <v>15150000</v>
      </c>
      <c r="G67" s="20">
        <f t="shared" si="5"/>
        <v>0.4347202295552367</v>
      </c>
      <c r="H67" s="26"/>
    </row>
    <row r="68" spans="1:8" ht="19.5" customHeight="1">
      <c r="A68" s="125">
        <f>A67-A69</f>
        <v>394771042</v>
      </c>
      <c r="B68" s="58">
        <v>1351</v>
      </c>
      <c r="C68" s="54" t="s">
        <v>122</v>
      </c>
      <c r="D68" s="125">
        <v>50000000</v>
      </c>
      <c r="E68" s="125">
        <v>34850000</v>
      </c>
      <c r="F68" s="96">
        <f>D68-E68</f>
        <v>15150000</v>
      </c>
      <c r="G68" s="20">
        <f t="shared" si="5"/>
        <v>0.4347202295552367</v>
      </c>
      <c r="H68" s="26"/>
    </row>
    <row r="69" spans="1:8" ht="19.5" customHeight="1">
      <c r="A69" s="125">
        <v>458250</v>
      </c>
      <c r="B69" s="58">
        <v>1352</v>
      </c>
      <c r="C69" s="54" t="s">
        <v>123</v>
      </c>
      <c r="D69" s="125"/>
      <c r="E69" s="125"/>
      <c r="F69" s="26"/>
      <c r="G69" s="20"/>
      <c r="H69" s="26"/>
    </row>
    <row r="70" spans="1:8" ht="19.5" customHeight="1">
      <c r="A70" s="125">
        <f>SUM(A71)</f>
        <v>278079554</v>
      </c>
      <c r="B70" s="58">
        <v>1360</v>
      </c>
      <c r="C70" s="54" t="s">
        <v>124</v>
      </c>
      <c r="D70" s="125">
        <f>SUM(D71)</f>
        <v>15419400</v>
      </c>
      <c r="E70" s="125">
        <f>SUM(E71)</f>
        <v>22500000</v>
      </c>
      <c r="F70" s="125">
        <f>SUM(F71)</f>
        <v>-7080600</v>
      </c>
      <c r="G70" s="20">
        <f>F70/E70</f>
        <v>-0.3146933333333333</v>
      </c>
      <c r="H70" s="26"/>
    </row>
    <row r="71" spans="1:8" ht="19.5" customHeight="1">
      <c r="A71" s="125">
        <v>278079554</v>
      </c>
      <c r="B71" s="58">
        <v>1361</v>
      </c>
      <c r="C71" s="54" t="s">
        <v>14</v>
      </c>
      <c r="D71" s="125">
        <v>15419400</v>
      </c>
      <c r="E71" s="125">
        <v>22500000</v>
      </c>
      <c r="F71" s="96">
        <f>D71-E71</f>
        <v>-7080600</v>
      </c>
      <c r="G71" s="20">
        <f>F71/E71</f>
        <v>-0.3146933333333333</v>
      </c>
      <c r="H71" s="26"/>
    </row>
    <row r="72" spans="1:8" ht="19.5" customHeight="1">
      <c r="A72" s="125">
        <v>702321984</v>
      </c>
      <c r="B72" s="58">
        <v>1370</v>
      </c>
      <c r="C72" s="59" t="s">
        <v>125</v>
      </c>
      <c r="D72" s="96">
        <f>SUM(D73)</f>
        <v>0</v>
      </c>
      <c r="E72" s="125">
        <f>SUM(E74:E75)</f>
        <v>60896805</v>
      </c>
      <c r="F72" s="96">
        <f>D72-E72</f>
        <v>-60896805</v>
      </c>
      <c r="G72" s="172">
        <f>F72/E72</f>
        <v>-1</v>
      </c>
      <c r="H72" s="26"/>
    </row>
    <row r="73" spans="1:8" ht="19.5" customHeight="1">
      <c r="A73" s="125">
        <v>123552370</v>
      </c>
      <c r="B73" s="58">
        <v>1371</v>
      </c>
      <c r="C73" s="61" t="s">
        <v>258</v>
      </c>
      <c r="D73" s="125"/>
      <c r="E73" s="26"/>
      <c r="F73" s="96">
        <f>D73-E73</f>
        <v>0</v>
      </c>
      <c r="G73" s="20"/>
      <c r="H73" s="26"/>
    </row>
    <row r="74" spans="1:8" ht="21.75" customHeight="1">
      <c r="A74" s="125">
        <v>477000</v>
      </c>
      <c r="B74" s="58">
        <v>1372</v>
      </c>
      <c r="C74" s="53" t="s">
        <v>259</v>
      </c>
      <c r="D74" s="26"/>
      <c r="E74" s="70">
        <v>60896805</v>
      </c>
      <c r="F74" s="96">
        <f>D74-E74</f>
        <v>-60896805</v>
      </c>
      <c r="G74" s="20"/>
      <c r="H74" s="26"/>
    </row>
    <row r="75" spans="1:8" ht="21.75" customHeight="1">
      <c r="A75" s="125">
        <v>578292614</v>
      </c>
      <c r="B75" s="58">
        <v>1373</v>
      </c>
      <c r="C75" s="54" t="s">
        <v>260</v>
      </c>
      <c r="D75" s="26"/>
      <c r="E75" s="125"/>
      <c r="F75" s="96">
        <f>D75-E75</f>
        <v>0</v>
      </c>
      <c r="G75" s="126"/>
      <c r="H75" s="26"/>
    </row>
    <row r="77" ht="16.5">
      <c r="E77" s="45" t="s">
        <v>0</v>
      </c>
    </row>
    <row r="78" ht="16.5">
      <c r="E78" s="46" t="s">
        <v>113</v>
      </c>
    </row>
    <row r="79" spans="1:8" ht="16.5">
      <c r="A79" s="1" t="s">
        <v>114</v>
      </c>
      <c r="E79" s="46" t="s">
        <v>193</v>
      </c>
      <c r="H79" s="23" t="s">
        <v>16</v>
      </c>
    </row>
    <row r="80" spans="1:8" ht="16.5">
      <c r="A80" s="1" t="s">
        <v>115</v>
      </c>
      <c r="H80" s="23" t="s">
        <v>1</v>
      </c>
    </row>
    <row r="81" spans="1:8" ht="16.5">
      <c r="A81" s="152" t="s">
        <v>2</v>
      </c>
      <c r="B81" s="231" t="s">
        <v>64</v>
      </c>
      <c r="C81" s="155"/>
      <c r="D81" s="152" t="s">
        <v>3</v>
      </c>
      <c r="E81" s="152" t="s">
        <v>4</v>
      </c>
      <c r="F81" s="139" t="s">
        <v>5</v>
      </c>
      <c r="G81" s="139"/>
      <c r="H81" s="152" t="s">
        <v>65</v>
      </c>
    </row>
    <row r="82" spans="1:8" ht="16.5">
      <c r="A82" s="152"/>
      <c r="B82" s="7" t="s">
        <v>66</v>
      </c>
      <c r="C82" s="8" t="s">
        <v>67</v>
      </c>
      <c r="D82" s="152"/>
      <c r="E82" s="152"/>
      <c r="F82" s="35" t="s">
        <v>68</v>
      </c>
      <c r="G82" s="35" t="s">
        <v>69</v>
      </c>
      <c r="H82" s="152"/>
    </row>
    <row r="83" spans="1:8" ht="21.75" customHeight="1">
      <c r="A83" s="125"/>
      <c r="B83" s="58">
        <v>1390</v>
      </c>
      <c r="C83" s="54" t="s">
        <v>261</v>
      </c>
      <c r="D83" s="26"/>
      <c r="E83" s="125"/>
      <c r="F83" s="26"/>
      <c r="G83" s="20"/>
      <c r="H83" s="26"/>
    </row>
    <row r="84" spans="1:8" ht="21.75" customHeight="1">
      <c r="A84" s="125"/>
      <c r="B84" s="58">
        <v>1391</v>
      </c>
      <c r="C84" s="54" t="s">
        <v>15</v>
      </c>
      <c r="D84" s="26"/>
      <c r="E84" s="125">
        <v>94700</v>
      </c>
      <c r="F84" s="26"/>
      <c r="G84" s="20"/>
      <c r="H84" s="26"/>
    </row>
    <row r="85" spans="1:8" ht="21.75" customHeight="1">
      <c r="A85" s="125"/>
      <c r="B85" s="58">
        <v>1420</v>
      </c>
      <c r="C85" s="54" t="s">
        <v>262</v>
      </c>
      <c r="D85" s="96">
        <f>SUM(D86)</f>
        <v>20003800</v>
      </c>
      <c r="E85" s="96">
        <f>SUM(E86)</f>
        <v>8268984</v>
      </c>
      <c r="F85" s="96">
        <f>SUM(F86)</f>
        <v>11734816</v>
      </c>
      <c r="G85" s="127">
        <f>F85/E85</f>
        <v>1.4191363775767374</v>
      </c>
      <c r="H85" s="26"/>
    </row>
    <row r="86" spans="1:8" ht="21.75" customHeight="1">
      <c r="A86" s="125"/>
      <c r="B86" s="58">
        <v>1421</v>
      </c>
      <c r="C86" s="54" t="s">
        <v>17</v>
      </c>
      <c r="D86" s="125">
        <v>20003800</v>
      </c>
      <c r="E86" s="125">
        <v>8268984</v>
      </c>
      <c r="F86" s="96">
        <f>D86-E86</f>
        <v>11734816</v>
      </c>
      <c r="G86" s="127">
        <f>F86/E86</f>
        <v>1.4191363775767374</v>
      </c>
      <c r="H86" s="26"/>
    </row>
    <row r="87" spans="1:8" ht="21.75" customHeight="1">
      <c r="A87" s="125"/>
      <c r="B87" s="58"/>
      <c r="C87" s="54"/>
      <c r="D87" s="26"/>
      <c r="E87" s="26"/>
      <c r="F87" s="26"/>
      <c r="G87" s="26"/>
      <c r="H87" s="26"/>
    </row>
    <row r="88" spans="1:8" ht="21.75" customHeight="1">
      <c r="A88" s="125"/>
      <c r="B88" s="58"/>
      <c r="C88" s="54"/>
      <c r="D88" s="26"/>
      <c r="E88" s="26"/>
      <c r="F88" s="26"/>
      <c r="G88" s="26"/>
      <c r="H88" s="26"/>
    </row>
    <row r="89" spans="1:8" ht="21.75" customHeight="1">
      <c r="A89" s="125"/>
      <c r="B89" s="58"/>
      <c r="C89" s="54"/>
      <c r="D89" s="26"/>
      <c r="E89" s="26"/>
      <c r="F89" s="26"/>
      <c r="G89" s="26"/>
      <c r="H89" s="26"/>
    </row>
    <row r="90" spans="1:8" ht="21.75" customHeight="1">
      <c r="A90" s="125"/>
      <c r="B90" s="58"/>
      <c r="C90" s="54"/>
      <c r="D90" s="26"/>
      <c r="E90" s="26"/>
      <c r="F90" s="26"/>
      <c r="G90" s="26"/>
      <c r="H90" s="26"/>
    </row>
    <row r="91" spans="1:8" ht="21.75" customHeight="1">
      <c r="A91" s="125"/>
      <c r="B91" s="58"/>
      <c r="C91" s="54"/>
      <c r="D91" s="26"/>
      <c r="E91" s="26"/>
      <c r="F91" s="26"/>
      <c r="G91" s="26"/>
      <c r="H91" s="26"/>
    </row>
    <row r="92" spans="1:8" ht="21.75" customHeight="1">
      <c r="A92" s="125"/>
      <c r="B92" s="58"/>
      <c r="C92" s="54"/>
      <c r="D92" s="26"/>
      <c r="E92" s="26"/>
      <c r="F92" s="26"/>
      <c r="G92" s="26"/>
      <c r="H92" s="26"/>
    </row>
    <row r="93" spans="1:8" ht="21.75" customHeight="1">
      <c r="A93" s="125">
        <f>A59+A61+A63+A65+A67+A70+A72</f>
        <v>6401547542</v>
      </c>
      <c r="B93" s="229" t="s">
        <v>263</v>
      </c>
      <c r="C93" s="230"/>
      <c r="D93" s="96">
        <f>D59+D61+D63+D65+D67+D70+D72+D85</f>
        <v>243142507</v>
      </c>
      <c r="E93" s="96">
        <f>E59+E61+E63+E65+E67+E70+E72+E85</f>
        <v>483676414</v>
      </c>
      <c r="F93" s="96">
        <f>F59+F61+F63+F65+F67+F70+F72+F85</f>
        <v>-240533907</v>
      </c>
      <c r="G93" s="20">
        <f>F93/E93</f>
        <v>-0.49730336240873635</v>
      </c>
      <c r="H93" s="26"/>
    </row>
  </sheetData>
  <mergeCells count="26">
    <mergeCell ref="D5:D6"/>
    <mergeCell ref="E5:E6"/>
    <mergeCell ref="F5:G5"/>
    <mergeCell ref="H5:H6"/>
    <mergeCell ref="A32:A33"/>
    <mergeCell ref="B32:C32"/>
    <mergeCell ref="D32:D33"/>
    <mergeCell ref="E32:E33"/>
    <mergeCell ref="F32:G32"/>
    <mergeCell ref="H32:H33"/>
    <mergeCell ref="A5:A6"/>
    <mergeCell ref="B5:C5"/>
    <mergeCell ref="B52:C52"/>
    <mergeCell ref="A57:A58"/>
    <mergeCell ref="B57:C57"/>
    <mergeCell ref="D57:D58"/>
    <mergeCell ref="A81:A82"/>
    <mergeCell ref="B81:C81"/>
    <mergeCell ref="D81:D82"/>
    <mergeCell ref="E81:E82"/>
    <mergeCell ref="B93:C93"/>
    <mergeCell ref="E57:E58"/>
    <mergeCell ref="F57:G57"/>
    <mergeCell ref="H57:H58"/>
    <mergeCell ref="F81:G81"/>
    <mergeCell ref="H81:H8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2007-07-15T23:37:04Z</cp:lastPrinted>
  <dcterms:created xsi:type="dcterms:W3CDTF">2005-09-22T06:37:49Z</dcterms:created>
  <dcterms:modified xsi:type="dcterms:W3CDTF">2009-08-06T02:35:03Z</dcterms:modified>
  <cp:category/>
  <cp:version/>
  <cp:contentType/>
  <cp:contentStatus/>
</cp:coreProperties>
</file>