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45" windowHeight="8535" activeTab="5"/>
  </bookViews>
  <sheets>
    <sheet name="B1" sheetId="1" r:id="rId1"/>
    <sheet name="B2" sheetId="2" r:id="rId2"/>
    <sheet name="B3" sheetId="3" r:id="rId3"/>
    <sheet name="B4" sheetId="4" r:id="rId4"/>
    <sheet name="B5" sheetId="5" r:id="rId5"/>
    <sheet name="B6" sheetId="6" r:id="rId6"/>
  </sheets>
  <definedNames/>
  <calcPr fullCalcOnLoad="1"/>
</workbook>
</file>

<file path=xl/sharedStrings.xml><?xml version="1.0" encoding="utf-8"?>
<sst xmlns="http://schemas.openxmlformats.org/spreadsheetml/2006/main" count="234" uniqueCount="186">
  <si>
    <t>B2</t>
  </si>
  <si>
    <t>銘傳大學</t>
  </si>
  <si>
    <t>　收　支　餘　絀　表</t>
  </si>
  <si>
    <t>單位：元</t>
  </si>
  <si>
    <r>
      <t xml:space="preserve">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</si>
  <si>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經常收入</t>
    </r>
    <r>
      <rPr>
        <sz val="11"/>
        <rFont val="Times New Roman"/>
        <family val="1"/>
      </rPr>
      <t>%</t>
    </r>
  </si>
  <si>
    <t>經常門收入</t>
  </si>
  <si>
    <r>
      <t xml:space="preserve">    </t>
    </r>
    <r>
      <rPr>
        <sz val="12"/>
        <rFont val="新細明體"/>
        <family val="1"/>
      </rPr>
      <t>學雜費收入</t>
    </r>
  </si>
  <si>
    <r>
      <t xml:space="preserve">    </t>
    </r>
    <r>
      <rPr>
        <sz val="12"/>
        <rFont val="細明體"/>
        <family val="3"/>
      </rPr>
      <t>推廣教育收入</t>
    </r>
  </si>
  <si>
    <r>
      <t xml:space="preserve">    </t>
    </r>
    <r>
      <rPr>
        <sz val="12"/>
        <rFont val="新細明體"/>
        <family val="1"/>
      </rPr>
      <t>建教合作收入</t>
    </r>
  </si>
  <si>
    <r>
      <t xml:space="preserve">    </t>
    </r>
    <r>
      <rPr>
        <sz val="12"/>
        <rFont val="新細明體"/>
        <family val="1"/>
      </rPr>
      <t>補助及捐贈收入</t>
    </r>
  </si>
  <si>
    <r>
      <t xml:space="preserve">    </t>
    </r>
    <r>
      <rPr>
        <sz val="12"/>
        <rFont val="新細明體"/>
        <family val="1"/>
      </rPr>
      <t>財務收入</t>
    </r>
  </si>
  <si>
    <r>
      <t xml:space="preserve">    </t>
    </r>
    <r>
      <rPr>
        <sz val="12"/>
        <rFont val="新細明體"/>
        <family val="1"/>
      </rPr>
      <t>其他收入</t>
    </r>
  </si>
  <si>
    <t>經常門支出</t>
  </si>
  <si>
    <r>
      <t xml:space="preserve">    </t>
    </r>
    <r>
      <rPr>
        <sz val="12"/>
        <rFont val="新細明體"/>
        <family val="1"/>
      </rPr>
      <t>董事會支出</t>
    </r>
  </si>
  <si>
    <r>
      <t xml:space="preserve">    </t>
    </r>
    <r>
      <rPr>
        <sz val="12"/>
        <rFont val="新細明體"/>
        <family val="1"/>
      </rPr>
      <t>行政管理支出</t>
    </r>
  </si>
  <si>
    <r>
      <t xml:space="preserve">    </t>
    </r>
    <r>
      <rPr>
        <sz val="12"/>
        <rFont val="新細明體"/>
        <family val="1"/>
      </rPr>
      <t>教學研究及訓導支出</t>
    </r>
  </si>
  <si>
    <r>
      <t xml:space="preserve">    </t>
    </r>
    <r>
      <rPr>
        <sz val="12"/>
        <rFont val="新細明體"/>
        <family val="1"/>
      </rPr>
      <t>獎助學金支出</t>
    </r>
  </si>
  <si>
    <r>
      <t xml:space="preserve">    </t>
    </r>
    <r>
      <rPr>
        <sz val="12"/>
        <rFont val="新細明體"/>
        <family val="1"/>
      </rPr>
      <t>推廣教育及其他教學支出</t>
    </r>
  </si>
  <si>
    <r>
      <t xml:space="preserve">    </t>
    </r>
    <r>
      <rPr>
        <sz val="12"/>
        <rFont val="新細明體"/>
        <family val="1"/>
      </rPr>
      <t>建教合作支出</t>
    </r>
  </si>
  <si>
    <r>
      <t xml:space="preserve">    </t>
    </r>
    <r>
      <rPr>
        <sz val="12"/>
        <rFont val="新細明體"/>
        <family val="1"/>
      </rPr>
      <t>財務支出</t>
    </r>
  </si>
  <si>
    <t xml:space="preserve">    其他支出</t>
  </si>
  <si>
    <r>
      <t xml:space="preserve">        </t>
    </r>
    <r>
      <rPr>
        <sz val="12"/>
        <rFont val="新細明體"/>
        <family val="1"/>
      </rPr>
      <t>本期餘絀</t>
    </r>
    <r>
      <rPr>
        <sz val="12"/>
        <rFont val="Times New Roman"/>
        <family val="1"/>
      </rPr>
      <t xml:space="preserve">        </t>
    </r>
  </si>
  <si>
    <t>B3</t>
  </si>
  <si>
    <r>
      <t>收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入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明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細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表</t>
    </r>
  </si>
  <si>
    <t>學雜費收入</t>
  </si>
  <si>
    <r>
      <t xml:space="preserve">    </t>
    </r>
    <r>
      <rPr>
        <sz val="12"/>
        <rFont val="新細明體"/>
        <family val="1"/>
      </rPr>
      <t>學費收入</t>
    </r>
  </si>
  <si>
    <r>
      <t xml:space="preserve">    </t>
    </r>
    <r>
      <rPr>
        <sz val="12"/>
        <rFont val="細明體"/>
        <family val="3"/>
      </rPr>
      <t>雜費收入</t>
    </r>
  </si>
  <si>
    <t>推廣教育收入</t>
  </si>
  <si>
    <t>建教合作收入</t>
  </si>
  <si>
    <t>補助及捐贈收入</t>
  </si>
  <si>
    <r>
      <t xml:space="preserve">    </t>
    </r>
    <r>
      <rPr>
        <sz val="12"/>
        <rFont val="新細明體"/>
        <family val="1"/>
      </rPr>
      <t>政府獎補助收入</t>
    </r>
  </si>
  <si>
    <r>
      <t xml:space="preserve">    </t>
    </r>
    <r>
      <rPr>
        <sz val="12"/>
        <rFont val="新細明體"/>
        <family val="1"/>
      </rPr>
      <t>捐贈收入</t>
    </r>
  </si>
  <si>
    <t>財務收入</t>
  </si>
  <si>
    <r>
      <t xml:space="preserve">    </t>
    </r>
    <r>
      <rPr>
        <sz val="12"/>
        <rFont val="新細明體"/>
        <family val="1"/>
      </rPr>
      <t>利息收入</t>
    </r>
  </si>
  <si>
    <r>
      <t xml:space="preserve">    </t>
    </r>
    <r>
      <rPr>
        <sz val="12"/>
        <rFont val="新細明體"/>
        <family val="1"/>
      </rPr>
      <t>基金收益</t>
    </r>
  </si>
  <si>
    <t>其他收入</t>
  </si>
  <si>
    <r>
      <t xml:space="preserve">    </t>
    </r>
    <r>
      <rPr>
        <sz val="12"/>
        <rFont val="細明體"/>
        <family val="3"/>
      </rPr>
      <t>什項收入</t>
    </r>
  </si>
  <si>
    <t>經常收入合計</t>
  </si>
  <si>
    <r>
      <t>經常支出</t>
    </r>
    <r>
      <rPr>
        <sz val="11"/>
        <rFont val="Times New Roman"/>
        <family val="1"/>
      </rPr>
      <t>%</t>
    </r>
  </si>
  <si>
    <t>董事會支出</t>
  </si>
  <si>
    <r>
      <t xml:space="preserve">    </t>
    </r>
    <r>
      <rPr>
        <sz val="12"/>
        <rFont val="新細明體"/>
        <family val="1"/>
      </rPr>
      <t>業務費</t>
    </r>
  </si>
  <si>
    <r>
      <t xml:space="preserve">    </t>
    </r>
    <r>
      <rPr>
        <sz val="12"/>
        <rFont val="細明體"/>
        <family val="3"/>
      </rPr>
      <t>交通費</t>
    </r>
  </si>
  <si>
    <t>行政管理支出</t>
  </si>
  <si>
    <r>
      <t xml:space="preserve">    </t>
    </r>
    <r>
      <rPr>
        <sz val="12"/>
        <rFont val="細明體"/>
        <family val="3"/>
      </rPr>
      <t>人事費</t>
    </r>
  </si>
  <si>
    <r>
      <t xml:space="preserve">    </t>
    </r>
    <r>
      <rPr>
        <sz val="12"/>
        <rFont val="細明體"/>
        <family val="3"/>
      </rPr>
      <t>業務費</t>
    </r>
  </si>
  <si>
    <r>
      <t xml:space="preserve">    </t>
    </r>
    <r>
      <rPr>
        <sz val="12"/>
        <rFont val="細明體"/>
        <family val="3"/>
      </rPr>
      <t>維護及報廢</t>
    </r>
  </si>
  <si>
    <r>
      <t xml:space="preserve">    </t>
    </r>
    <r>
      <rPr>
        <sz val="12"/>
        <rFont val="新細明體"/>
        <family val="1"/>
      </rPr>
      <t>退休撫卹費</t>
    </r>
  </si>
  <si>
    <t>教學研究及訓輔支出</t>
  </si>
  <si>
    <t>獎助學金支出</t>
  </si>
  <si>
    <r>
      <t xml:space="preserve">    </t>
    </r>
    <r>
      <rPr>
        <sz val="12"/>
        <rFont val="細明體"/>
        <family val="3"/>
      </rPr>
      <t>學校自付獎助學金支出</t>
    </r>
  </si>
  <si>
    <r>
      <t xml:space="preserve">    </t>
    </r>
    <r>
      <rPr>
        <sz val="12"/>
        <rFont val="細明體"/>
        <family val="3"/>
      </rPr>
      <t>政府補助助學金</t>
    </r>
  </si>
  <si>
    <r>
      <t xml:space="preserve">    </t>
    </r>
    <r>
      <rPr>
        <sz val="12"/>
        <rFont val="細明體"/>
        <family val="3"/>
      </rPr>
      <t>民間捐贈獎助學金</t>
    </r>
  </si>
  <si>
    <t>推廣教育及其他教學支出</t>
  </si>
  <si>
    <r>
      <t xml:space="preserve">    </t>
    </r>
    <r>
      <rPr>
        <sz val="12"/>
        <rFont val="細明體"/>
        <family val="3"/>
      </rPr>
      <t>退休撫卹費</t>
    </r>
  </si>
  <si>
    <t>建教合作支出</t>
  </si>
  <si>
    <t>財務支出</t>
  </si>
  <si>
    <r>
      <t xml:space="preserve">    </t>
    </r>
    <r>
      <rPr>
        <sz val="12"/>
        <rFont val="細明體"/>
        <family val="3"/>
      </rPr>
      <t>利息費用</t>
    </r>
  </si>
  <si>
    <t>其他支出</t>
  </si>
  <si>
    <t>經常支出合計</t>
  </si>
  <si>
    <r>
      <t xml:space="preserve">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不產生現金流入之收入</t>
    </r>
  </si>
  <si>
    <t>現　金　收　支　概　況　表</t>
  </si>
  <si>
    <t>經常門現金收入</t>
  </si>
  <si>
    <r>
      <t xml:space="preserve">    </t>
    </r>
    <r>
      <rPr>
        <sz val="12"/>
        <rFont val="新細明體"/>
        <family val="1"/>
      </rPr>
      <t>應收預收項目調整增加數</t>
    </r>
  </si>
  <si>
    <t>經常門現金支出</t>
  </si>
  <si>
    <r>
      <t xml:space="preserve">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不產生現金流出之支出</t>
    </r>
  </si>
  <si>
    <r>
      <t xml:space="preserve">    </t>
    </r>
    <r>
      <rPr>
        <sz val="12"/>
        <rFont val="新細明體"/>
        <family val="1"/>
      </rPr>
      <t>應付預付項目調整增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</si>
  <si>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 xml:space="preserve">        </t>
    </r>
    <r>
      <rPr>
        <sz val="12"/>
        <rFont val="細明體"/>
        <family val="3"/>
      </rPr>
      <t>經常門現金餘絀</t>
    </r>
  </si>
  <si>
    <t>購置動產及其他資產現金支出</t>
  </si>
  <si>
    <r>
      <t xml:space="preserve">    </t>
    </r>
    <r>
      <rPr>
        <sz val="12"/>
        <rFont val="新細明體"/>
        <family val="1"/>
      </rPr>
      <t>機械儀器及設備</t>
    </r>
    <r>
      <rPr>
        <sz val="12"/>
        <rFont val="Times New Roman"/>
        <family val="1"/>
      </rPr>
      <t xml:space="preserve">   </t>
    </r>
  </si>
  <si>
    <r>
      <t xml:space="preserve">    </t>
    </r>
    <r>
      <rPr>
        <sz val="12"/>
        <rFont val="新細明體"/>
        <family val="1"/>
      </rPr>
      <t>圖書博物</t>
    </r>
  </si>
  <si>
    <r>
      <t xml:space="preserve">    </t>
    </r>
    <r>
      <rPr>
        <sz val="12"/>
        <rFont val="新細明體"/>
        <family val="1"/>
      </rPr>
      <t>其他設備</t>
    </r>
  </si>
  <si>
    <r>
      <t xml:space="preserve">        </t>
    </r>
    <r>
      <rPr>
        <sz val="12"/>
        <rFont val="新細明體"/>
        <family val="1"/>
      </rPr>
      <t>扣減不動產支出前現金餘絀</t>
    </r>
  </si>
  <si>
    <t>購置不動產現金支出</t>
  </si>
  <si>
    <r>
      <t xml:space="preserve">        </t>
    </r>
    <r>
      <rPr>
        <sz val="12"/>
        <rFont val="新細明體"/>
        <family val="1"/>
      </rPr>
      <t>本期現金餘絀</t>
    </r>
    <r>
      <rPr>
        <sz val="12"/>
        <rFont val="Times New Roman"/>
        <family val="1"/>
      </rPr>
      <t xml:space="preserve">        </t>
    </r>
  </si>
  <si>
    <r>
      <t xml:space="preserve">B1                                                           </t>
    </r>
    <r>
      <rPr>
        <u val="single"/>
        <sz val="14"/>
        <rFont val="新細明體"/>
        <family val="1"/>
      </rPr>
      <t>銘傳大學</t>
    </r>
    <r>
      <rPr>
        <sz val="12"/>
        <rFont val="新細明體"/>
        <family val="1"/>
      </rPr>
      <t xml:space="preserve">                                                </t>
    </r>
  </si>
  <si>
    <r>
      <t>平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衡</t>
    </r>
    <r>
      <rPr>
        <sz val="16"/>
        <rFont val="Times New Roman"/>
        <family val="1"/>
      </rPr>
      <t xml:space="preserve">         </t>
    </r>
    <r>
      <rPr>
        <sz val="16"/>
        <rFont val="新細明體"/>
        <family val="1"/>
      </rPr>
      <t>表</t>
    </r>
  </si>
  <si>
    <r>
      <t>占總資產</t>
    </r>
    <r>
      <rPr>
        <sz val="11"/>
        <rFont val="Times New Roman"/>
        <family val="1"/>
      </rPr>
      <t>%</t>
    </r>
  </si>
  <si>
    <t>流動資產</t>
  </si>
  <si>
    <r>
      <t xml:space="preserve">    </t>
    </r>
    <r>
      <rPr>
        <sz val="12"/>
        <rFont val="細明體"/>
        <family val="3"/>
      </rPr>
      <t>現金</t>
    </r>
  </si>
  <si>
    <r>
      <t xml:space="preserve">    </t>
    </r>
    <r>
      <rPr>
        <sz val="12"/>
        <rFont val="細明體"/>
        <family val="3"/>
      </rPr>
      <t>銀行存款</t>
    </r>
  </si>
  <si>
    <r>
      <t xml:space="preserve">    </t>
    </r>
    <r>
      <rPr>
        <sz val="12"/>
        <rFont val="細明體"/>
        <family val="3"/>
      </rPr>
      <t>應收款項</t>
    </r>
  </si>
  <si>
    <r>
      <t xml:space="preserve">    </t>
    </r>
    <r>
      <rPr>
        <sz val="12"/>
        <rFont val="細明體"/>
        <family val="3"/>
      </rPr>
      <t>預付款項</t>
    </r>
  </si>
  <si>
    <t>長期投資及基金</t>
  </si>
  <si>
    <r>
      <t xml:space="preserve">    </t>
    </r>
    <r>
      <rPr>
        <sz val="12"/>
        <rFont val="細明體"/>
        <family val="3"/>
      </rPr>
      <t>特種基金</t>
    </r>
  </si>
  <si>
    <t>固定資產</t>
  </si>
  <si>
    <r>
      <t xml:space="preserve">    </t>
    </r>
    <r>
      <rPr>
        <sz val="12"/>
        <rFont val="細明體"/>
        <family val="3"/>
      </rPr>
      <t>土地</t>
    </r>
  </si>
  <si>
    <r>
      <t xml:space="preserve">    </t>
    </r>
    <r>
      <rPr>
        <sz val="12"/>
        <rFont val="細明體"/>
        <family val="3"/>
      </rPr>
      <t>土地改良物</t>
    </r>
  </si>
  <si>
    <r>
      <t xml:space="preserve">    </t>
    </r>
    <r>
      <rPr>
        <sz val="12"/>
        <rFont val="細明體"/>
        <family val="3"/>
      </rPr>
      <t>建築物</t>
    </r>
  </si>
  <si>
    <r>
      <t xml:space="preserve">    </t>
    </r>
    <r>
      <rPr>
        <sz val="12"/>
        <rFont val="細明體"/>
        <family val="3"/>
      </rPr>
      <t>機械儀器及設備</t>
    </r>
  </si>
  <si>
    <r>
      <t xml:space="preserve">    </t>
    </r>
    <r>
      <rPr>
        <sz val="12"/>
        <rFont val="細明體"/>
        <family val="3"/>
      </rPr>
      <t>圖書及博物</t>
    </r>
  </si>
  <si>
    <r>
      <t xml:space="preserve">    </t>
    </r>
    <r>
      <rPr>
        <sz val="12"/>
        <rFont val="細明體"/>
        <family val="3"/>
      </rPr>
      <t>其他設備</t>
    </r>
  </si>
  <si>
    <r>
      <t xml:space="preserve">    </t>
    </r>
    <r>
      <rPr>
        <sz val="12"/>
        <rFont val="細明體"/>
        <family val="3"/>
      </rPr>
      <t>預付土地工程及設備款</t>
    </r>
  </si>
  <si>
    <t>其他資產</t>
  </si>
  <si>
    <r>
      <t xml:space="preserve">    </t>
    </r>
    <r>
      <rPr>
        <sz val="12"/>
        <rFont val="細明體"/>
        <family val="3"/>
      </rPr>
      <t>存出保證金</t>
    </r>
  </si>
  <si>
    <t xml:space="preserve">            負  債</t>
  </si>
  <si>
    <t>流動負債</t>
  </si>
  <si>
    <r>
      <t xml:space="preserve">    </t>
    </r>
    <r>
      <rPr>
        <sz val="12"/>
        <rFont val="細明體"/>
        <family val="3"/>
      </rPr>
      <t>應付款項</t>
    </r>
  </si>
  <si>
    <r>
      <t xml:space="preserve">    </t>
    </r>
    <r>
      <rPr>
        <sz val="12"/>
        <rFont val="細明體"/>
        <family val="3"/>
      </rPr>
      <t>預收款項</t>
    </r>
  </si>
  <si>
    <r>
      <t xml:space="preserve">    </t>
    </r>
    <r>
      <rPr>
        <sz val="12"/>
        <rFont val="細明體"/>
        <family val="3"/>
      </rPr>
      <t>代收款項</t>
    </r>
  </si>
  <si>
    <t>長期負債</t>
  </si>
  <si>
    <r>
      <t xml:space="preserve">    </t>
    </r>
    <r>
      <rPr>
        <sz val="12"/>
        <rFont val="細明體"/>
        <family val="3"/>
      </rPr>
      <t>長期銀行借款</t>
    </r>
  </si>
  <si>
    <r>
      <t xml:space="preserve">    </t>
    </r>
    <r>
      <rPr>
        <sz val="12"/>
        <rFont val="細明體"/>
        <family val="3"/>
      </rPr>
      <t>存入保證金</t>
    </r>
  </si>
  <si>
    <t xml:space="preserve">           權益基金及餘絀</t>
  </si>
  <si>
    <t>權益基金</t>
  </si>
  <si>
    <r>
      <t xml:space="preserve">    </t>
    </r>
    <r>
      <rPr>
        <sz val="12"/>
        <rFont val="細明體"/>
        <family val="3"/>
      </rPr>
      <t>指定用途權益基金</t>
    </r>
  </si>
  <si>
    <r>
      <t xml:space="preserve">    </t>
    </r>
    <r>
      <rPr>
        <sz val="12"/>
        <rFont val="細明體"/>
        <family val="3"/>
      </rPr>
      <t>未指定用途權益基金</t>
    </r>
  </si>
  <si>
    <t>餘絀</t>
  </si>
  <si>
    <r>
      <t xml:space="preserve">    </t>
    </r>
    <r>
      <rPr>
        <sz val="12"/>
        <rFont val="細明體"/>
        <family val="3"/>
      </rPr>
      <t>累積餘絀</t>
    </r>
  </si>
  <si>
    <r>
      <t xml:space="preserve">    </t>
    </r>
    <r>
      <rPr>
        <sz val="12"/>
        <rFont val="細明體"/>
        <family val="3"/>
      </rPr>
      <t>本期餘絀</t>
    </r>
  </si>
  <si>
    <t xml:space="preserve">    負債,權益基金及餘絀合計</t>
  </si>
  <si>
    <r>
      <t xml:space="preserve">    </t>
    </r>
    <r>
      <rPr>
        <sz val="12"/>
        <rFont val="細明體"/>
        <family val="3"/>
      </rPr>
      <t>試務費收入</t>
    </r>
  </si>
  <si>
    <t xml:space="preserve">  其他支出</t>
  </si>
  <si>
    <r>
      <t xml:space="preserve">    </t>
    </r>
    <r>
      <rPr>
        <sz val="12"/>
        <rFont val="細明體"/>
        <family val="3"/>
      </rPr>
      <t>試務費支出</t>
    </r>
  </si>
  <si>
    <t>B6</t>
  </si>
  <si>
    <r>
      <t>97</t>
    </r>
    <r>
      <rPr>
        <sz val="12"/>
        <rFont val="新細明體"/>
        <family val="1"/>
      </rPr>
      <t>學年度</t>
    </r>
  </si>
  <si>
    <r>
      <t xml:space="preserve">    </t>
    </r>
    <r>
      <rPr>
        <sz val="12"/>
        <rFont val="新細明體"/>
        <family val="1"/>
      </rPr>
      <t>推廣教育支出</t>
    </r>
  </si>
  <si>
    <r>
      <t xml:space="preserve">    </t>
    </r>
    <r>
      <rPr>
        <sz val="12"/>
        <rFont val="細明體"/>
        <family val="3"/>
      </rPr>
      <t>住宿費收入</t>
    </r>
  </si>
  <si>
    <r>
      <t xml:space="preserve">    </t>
    </r>
    <r>
      <rPr>
        <sz val="12"/>
        <rFont val="細明體"/>
        <family val="3"/>
      </rPr>
      <t>折舊及攤銷</t>
    </r>
  </si>
  <si>
    <r>
      <t xml:space="preserve">    </t>
    </r>
    <r>
      <rPr>
        <sz val="12"/>
        <rFont val="細明體"/>
        <family val="3"/>
      </rPr>
      <t>租賃權益改良物</t>
    </r>
  </si>
  <si>
    <t>累積折舊總額</t>
  </si>
  <si>
    <t>固定資產淨額</t>
  </si>
  <si>
    <t>無形資產</t>
  </si>
  <si>
    <t xml:space="preserve">  電腦軟體  </t>
  </si>
  <si>
    <t>累計攤銷總額</t>
  </si>
  <si>
    <t>無形資產淨額</t>
  </si>
  <si>
    <r>
      <t xml:space="preserve">        </t>
    </r>
    <r>
      <rPr>
        <sz val="12"/>
        <rFont val="細明體"/>
        <family val="3"/>
      </rPr>
      <t>資產合計</t>
    </r>
  </si>
  <si>
    <r>
      <t xml:space="preserve">    </t>
    </r>
    <r>
      <rPr>
        <sz val="12"/>
        <rFont val="細明體"/>
        <family val="3"/>
      </rPr>
      <t>電腦軟體</t>
    </r>
  </si>
  <si>
    <r>
      <t xml:space="preserve">    </t>
    </r>
    <r>
      <rPr>
        <sz val="12"/>
        <rFont val="細明體"/>
        <family val="3"/>
      </rPr>
      <t>租賃權益改良物</t>
    </r>
  </si>
  <si>
    <r>
      <t xml:space="preserve">    </t>
    </r>
    <r>
      <rPr>
        <sz val="12"/>
        <rFont val="細明體"/>
        <family val="3"/>
      </rPr>
      <t>房屋及建築</t>
    </r>
  </si>
  <si>
    <r>
      <t xml:space="preserve">    </t>
    </r>
    <r>
      <rPr>
        <sz val="12"/>
        <rFont val="細明體"/>
        <family val="3"/>
      </rPr>
      <t>預付土地款</t>
    </r>
  </si>
  <si>
    <r>
      <t xml:space="preserve">    </t>
    </r>
    <r>
      <rPr>
        <sz val="12"/>
        <rFont val="細明體"/>
        <family val="3"/>
      </rPr>
      <t>預付工程款及未完工程</t>
    </r>
  </si>
  <si>
    <t xml:space="preserve">  應付到期長期借款</t>
  </si>
  <si>
    <t>其他負債</t>
  </si>
  <si>
    <r>
      <t>98</t>
    </r>
    <r>
      <rPr>
        <sz val="12"/>
        <rFont val="細明體"/>
        <family val="3"/>
      </rPr>
      <t>學年度</t>
    </r>
  </si>
  <si>
    <t xml:space="preserve">    土地改良物</t>
  </si>
  <si>
    <r>
      <t>98</t>
    </r>
    <r>
      <rPr>
        <sz val="12"/>
        <rFont val="新細明體"/>
        <family val="1"/>
      </rPr>
      <t>學年度</t>
    </r>
  </si>
  <si>
    <r>
      <t xml:space="preserve">    </t>
    </r>
    <r>
      <rPr>
        <sz val="12"/>
        <rFont val="細明體"/>
        <family val="3"/>
      </rPr>
      <t>實習實驗費收入</t>
    </r>
  </si>
  <si>
    <t>B4</t>
  </si>
  <si>
    <t>銘傳大學</t>
  </si>
  <si>
    <r>
      <t>支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出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明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細</t>
    </r>
    <r>
      <rPr>
        <sz val="16"/>
        <rFont val="Times New Roman"/>
        <family val="1"/>
      </rPr>
      <t xml:space="preserve">   </t>
    </r>
    <r>
      <rPr>
        <sz val="16"/>
        <rFont val="新細明體"/>
        <family val="1"/>
      </rPr>
      <t>表</t>
    </r>
  </si>
  <si>
    <t>單位：元</t>
  </si>
  <si>
    <r>
      <t xml:space="preserve">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                     </t>
    </r>
    <r>
      <rPr>
        <sz val="12"/>
        <rFont val="新細明體"/>
        <family val="1"/>
      </rPr>
      <t>目</t>
    </r>
  </si>
  <si>
    <r>
      <t>98</t>
    </r>
    <r>
      <rPr>
        <sz val="12"/>
        <rFont val="新細明體"/>
        <family val="1"/>
      </rPr>
      <t>學年度</t>
    </r>
  </si>
  <si>
    <r>
      <t>經常支出</t>
    </r>
    <r>
      <rPr>
        <sz val="11"/>
        <rFont val="Times New Roman"/>
        <family val="1"/>
      </rPr>
      <t>%</t>
    </r>
  </si>
  <si>
    <r>
      <t>97</t>
    </r>
    <r>
      <rPr>
        <sz val="12"/>
        <rFont val="新細明體"/>
        <family val="1"/>
      </rPr>
      <t>學年度</t>
    </r>
  </si>
  <si>
    <t>第 3 頁</t>
  </si>
  <si>
    <t>現金流量表</t>
  </si>
  <si>
    <r>
      <t>98</t>
    </r>
    <r>
      <rPr>
        <sz val="14"/>
        <rFont val="細明體"/>
        <family val="3"/>
      </rPr>
      <t>及</t>
    </r>
    <r>
      <rPr>
        <sz val="14"/>
        <rFont val="Times New Roman"/>
        <family val="1"/>
      </rPr>
      <t>97</t>
    </r>
    <r>
      <rPr>
        <sz val="14"/>
        <rFont val="細明體"/>
        <family val="3"/>
      </rPr>
      <t>學年度</t>
    </r>
  </si>
  <si>
    <r>
      <t>全1頁第1頁(單位</t>
    </r>
    <r>
      <rPr>
        <sz val="14"/>
        <rFont val="Times New Roman"/>
        <family val="1"/>
      </rPr>
      <t>:</t>
    </r>
    <r>
      <rPr>
        <sz val="14"/>
        <rFont val="新細明體"/>
        <family val="1"/>
      </rPr>
      <t>元)</t>
    </r>
  </si>
  <si>
    <r>
      <t>項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新細明體"/>
        <family val="1"/>
      </rPr>
      <t>目</t>
    </r>
  </si>
  <si>
    <r>
      <t>98</t>
    </r>
    <r>
      <rPr>
        <sz val="12"/>
        <rFont val="新細明體"/>
        <family val="1"/>
      </rPr>
      <t>學年度</t>
    </r>
  </si>
  <si>
    <r>
      <t>營運活動之現金流量</t>
    </r>
    <r>
      <rPr>
        <sz val="12"/>
        <rFont val="Times New Roman"/>
        <family val="1"/>
      </rPr>
      <t>:</t>
    </r>
  </si>
  <si>
    <r>
      <t xml:space="preserve">   </t>
    </r>
    <r>
      <rPr>
        <sz val="12"/>
        <rFont val="新細明體"/>
        <family val="1"/>
      </rPr>
      <t>本期餘(絀)</t>
    </r>
  </si>
  <si>
    <r>
      <t xml:space="preserve">    </t>
    </r>
    <r>
      <rPr>
        <sz val="12"/>
        <rFont val="新細明體"/>
        <family val="1"/>
      </rPr>
      <t>加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不產生現金流出之支出</t>
    </r>
  </si>
  <si>
    <r>
      <t xml:space="preserve">   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:</t>
    </r>
    <r>
      <rPr>
        <sz val="12"/>
        <rFont val="新細明體"/>
        <family val="1"/>
      </rPr>
      <t>不產生現金流入之收入</t>
    </r>
  </si>
  <si>
    <r>
      <t xml:space="preserve">    </t>
    </r>
    <r>
      <rPr>
        <sz val="12"/>
        <rFont val="新細明體"/>
        <family val="1"/>
      </rPr>
      <t>流動資產調整項目淨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減數</t>
    </r>
  </si>
  <si>
    <r>
      <t xml:space="preserve">    </t>
    </r>
    <r>
      <rPr>
        <sz val="12"/>
        <rFont val="新細明體"/>
        <family val="1"/>
      </rPr>
      <t>流動負債調整項目淨增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</si>
  <si>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 xml:space="preserve">              </t>
    </r>
    <r>
      <rPr>
        <sz val="12"/>
        <rFont val="新細明體"/>
        <family val="1"/>
      </rPr>
      <t>營運活動淨現金流入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出</t>
    </r>
    <r>
      <rPr>
        <sz val="12"/>
        <rFont val="Times New Roman"/>
        <family val="1"/>
      </rPr>
      <t>)</t>
    </r>
  </si>
  <si>
    <r>
      <t>投資活動現金流量</t>
    </r>
    <r>
      <rPr>
        <sz val="12"/>
        <rFont val="Times New Roman"/>
        <family val="1"/>
      </rPr>
      <t>:</t>
    </r>
  </si>
  <si>
    <r>
      <t xml:space="preserve">    </t>
    </r>
    <r>
      <rPr>
        <sz val="12"/>
        <rFont val="新細明體"/>
        <family val="1"/>
      </rPr>
      <t>出售固定資產收現數</t>
    </r>
  </si>
  <si>
    <r>
      <t xml:space="preserve">    </t>
    </r>
    <r>
      <rPr>
        <sz val="12"/>
        <rFont val="新細明體"/>
        <family val="1"/>
      </rPr>
      <t>收回存出保證金收現數</t>
    </r>
  </si>
  <si>
    <r>
      <t xml:space="preserve">       </t>
    </r>
    <r>
      <rPr>
        <sz val="12"/>
        <rFont val="新細明體"/>
        <family val="1"/>
      </rPr>
      <t>減：</t>
    </r>
    <r>
      <rPr>
        <sz val="12"/>
        <rFont val="新細明體"/>
        <family val="1"/>
      </rPr>
      <t>購置固定資產付現數</t>
    </r>
  </si>
  <si>
    <r>
      <t xml:space="preserve">               </t>
    </r>
    <r>
      <rPr>
        <sz val="12"/>
        <rFont val="細明體"/>
        <family val="3"/>
      </rPr>
      <t>購置無形資產付現數</t>
    </r>
  </si>
  <si>
    <r>
      <t xml:space="preserve">               </t>
    </r>
    <r>
      <rPr>
        <sz val="12"/>
        <rFont val="新細明體"/>
        <family val="1"/>
      </rPr>
      <t>支付存出保證金付現數</t>
    </r>
  </si>
  <si>
    <r>
      <t xml:space="preserve">                    </t>
    </r>
    <r>
      <rPr>
        <sz val="12"/>
        <rFont val="新細明體"/>
        <family val="1"/>
      </rPr>
      <t>投資活動之淨金流入(出)</t>
    </r>
  </si>
  <si>
    <r>
      <t>融資活動現金流量</t>
    </r>
    <r>
      <rPr>
        <sz val="12"/>
        <rFont val="Times New Roman"/>
        <family val="1"/>
      </rPr>
      <t>:</t>
    </r>
  </si>
  <si>
    <r>
      <t xml:space="preserve">    </t>
    </r>
    <r>
      <rPr>
        <sz val="12"/>
        <rFont val="新細明體"/>
        <family val="1"/>
      </rPr>
      <t>增加</t>
    </r>
    <r>
      <rPr>
        <sz val="12"/>
        <rFont val="新細明體"/>
        <family val="1"/>
      </rPr>
      <t>代收款項收現數</t>
    </r>
  </si>
  <si>
    <r>
      <t xml:space="preserve">    </t>
    </r>
    <r>
      <rPr>
        <sz val="12"/>
        <rFont val="細明體"/>
        <family val="3"/>
      </rPr>
      <t>收取存入保證金收現數</t>
    </r>
  </si>
  <si>
    <r>
      <t xml:space="preserve">       </t>
    </r>
    <r>
      <rPr>
        <sz val="12"/>
        <rFont val="新細明體"/>
        <family val="1"/>
      </rPr>
      <t>減：</t>
    </r>
    <r>
      <rPr>
        <sz val="12"/>
        <rFont val="新細明體"/>
        <family val="1"/>
      </rPr>
      <t>減少代收款項付現數</t>
    </r>
  </si>
  <si>
    <r>
      <t xml:space="preserve">               </t>
    </r>
    <r>
      <rPr>
        <sz val="12"/>
        <rFont val="細明體"/>
        <family val="3"/>
      </rPr>
      <t>退回存入保證金付現數</t>
    </r>
  </si>
  <si>
    <r>
      <t xml:space="preserve">               </t>
    </r>
    <r>
      <rPr>
        <sz val="12"/>
        <rFont val="新細明體"/>
        <family val="1"/>
      </rPr>
      <t>償還長期銀行借款付現數</t>
    </r>
  </si>
  <si>
    <r>
      <t xml:space="preserve">                       </t>
    </r>
    <r>
      <rPr>
        <sz val="12"/>
        <rFont val="細明體"/>
        <family val="3"/>
      </rPr>
      <t>融資活動淨金流出</t>
    </r>
  </si>
  <si>
    <t xml:space="preserve">       </t>
  </si>
  <si>
    <t>本期現金及銀行存款淨流入(出)</t>
  </si>
  <si>
    <t>期初現金及銀行存款餘額</t>
  </si>
  <si>
    <t>期末現金及銀行存款餘額</t>
  </si>
  <si>
    <t>現金流量資訊之補充揭露：</t>
  </si>
  <si>
    <t xml:space="preserve">        本期支付利息</t>
  </si>
  <si>
    <t>不影響現金流量之融資活動：</t>
  </si>
  <si>
    <t xml:space="preserve">        一年內到期之長期銀行借款</t>
  </si>
  <si>
    <t xml:space="preserve">        上學年度賸餘撥充權益基金數</t>
  </si>
  <si>
    <t>製表：                         主辦會計：</t>
  </si>
  <si>
    <t>校長：</t>
  </si>
  <si>
    <t>董事長：</t>
  </si>
  <si>
    <t>B5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</si>
</sst>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#,##0.00_);\(#,##0.00\)"/>
    <numFmt numFmtId="178" formatCode="_-* #,##0.0_-;\-* #,##0.0_-;_-* &quot;-&quot;_-;_-@_-"/>
    <numFmt numFmtId="179" formatCode="_-* #,##0.00_-;\-* #,##0.00_-;_-* &quot;-&quot;_-;_-@_-"/>
    <numFmt numFmtId="180" formatCode="0.0_ "/>
    <numFmt numFmtId="181" formatCode="0.00_ "/>
    <numFmt numFmtId="182" formatCode="#,##0.0_);\(#,##0.0\)"/>
    <numFmt numFmtId="183" formatCode="#,##0_);[Red]\(#,##0\)"/>
  </numFmts>
  <fonts count="48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u val="single"/>
      <sz val="14"/>
      <name val="新細明體"/>
      <family val="1"/>
    </font>
    <font>
      <sz val="14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sz val="12"/>
      <name val="細明體"/>
      <family val="3"/>
    </font>
    <font>
      <sz val="16"/>
      <name val="新細明體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標楷體"/>
      <family val="4"/>
    </font>
    <font>
      <sz val="12"/>
      <name val="Times"/>
      <family val="1"/>
    </font>
    <font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 shrinkToFit="1"/>
    </xf>
    <xf numFmtId="177" fontId="5" fillId="0" borderId="13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4" xfId="0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1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77" fontId="5" fillId="0" borderId="26" xfId="0" applyNumberFormat="1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/>
    </xf>
    <xf numFmtId="179" fontId="0" fillId="0" borderId="0" xfId="34" applyNumberFormat="1" applyFont="1" applyAlignment="1">
      <alignment vertical="center"/>
    </xf>
    <xf numFmtId="177" fontId="5" fillId="0" borderId="27" xfId="0" applyNumberFormat="1" applyFont="1" applyBorder="1" applyAlignment="1">
      <alignment horizontal="center" vertical="center" shrinkToFit="1"/>
    </xf>
    <xf numFmtId="41" fontId="0" fillId="0" borderId="16" xfId="34" applyFont="1" applyBorder="1" applyAlignment="1">
      <alignment vertical="center"/>
    </xf>
    <xf numFmtId="41" fontId="0" fillId="0" borderId="15" xfId="34" applyFont="1" applyBorder="1" applyAlignment="1">
      <alignment vertical="center"/>
    </xf>
    <xf numFmtId="179" fontId="0" fillId="0" borderId="15" xfId="34" applyNumberFormat="1" applyFont="1" applyBorder="1" applyAlignment="1">
      <alignment vertical="center"/>
    </xf>
    <xf numFmtId="41" fontId="0" fillId="0" borderId="25" xfId="34" applyFont="1" applyBorder="1" applyAlignment="1">
      <alignment vertical="center"/>
    </xf>
    <xf numFmtId="179" fontId="0" fillId="0" borderId="28" xfId="34" applyNumberFormat="1" applyFont="1" applyBorder="1" applyAlignment="1">
      <alignment vertical="center"/>
    </xf>
    <xf numFmtId="41" fontId="0" fillId="0" borderId="19" xfId="34" applyFont="1" applyBorder="1" applyAlignment="1">
      <alignment vertical="center"/>
    </xf>
    <xf numFmtId="179" fontId="0" fillId="0" borderId="29" xfId="34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9" fontId="0" fillId="0" borderId="27" xfId="34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1" fontId="0" fillId="0" borderId="30" xfId="34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1" fontId="0" fillId="0" borderId="29" xfId="34" applyFont="1" applyBorder="1" applyAlignment="1">
      <alignment vertical="center"/>
    </xf>
    <xf numFmtId="41" fontId="0" fillId="0" borderId="31" xfId="34" applyFont="1" applyBorder="1" applyAlignment="1">
      <alignment vertical="center"/>
    </xf>
    <xf numFmtId="0" fontId="0" fillId="0" borderId="25" xfId="0" applyBorder="1" applyAlignment="1">
      <alignment vertical="center"/>
    </xf>
    <xf numFmtId="41" fontId="12" fillId="0" borderId="15" xfId="34" applyFont="1" applyBorder="1" applyAlignment="1">
      <alignment vertical="center"/>
    </xf>
    <xf numFmtId="41" fontId="12" fillId="0" borderId="16" xfId="34" applyFont="1" applyBorder="1" applyAlignment="1">
      <alignment vertical="center"/>
    </xf>
    <xf numFmtId="177" fontId="12" fillId="0" borderId="32" xfId="0" applyNumberFormat="1" applyFont="1" applyBorder="1" applyAlignment="1">
      <alignment vertical="center"/>
    </xf>
    <xf numFmtId="176" fontId="12" fillId="0" borderId="30" xfId="34" applyNumberFormat="1" applyFont="1" applyBorder="1" applyAlignment="1">
      <alignment vertical="center"/>
    </xf>
    <xf numFmtId="41" fontId="12" fillId="0" borderId="25" xfId="34" applyFont="1" applyBorder="1" applyAlignment="1">
      <alignment vertical="center"/>
    </xf>
    <xf numFmtId="176" fontId="12" fillId="0" borderId="25" xfId="34" applyNumberFormat="1" applyFont="1" applyBorder="1" applyAlignment="1">
      <alignment vertical="center"/>
    </xf>
    <xf numFmtId="41" fontId="12" fillId="0" borderId="17" xfId="34" applyFont="1" applyBorder="1" applyAlignment="1">
      <alignment vertical="center"/>
    </xf>
    <xf numFmtId="177" fontId="12" fillId="0" borderId="33" xfId="0" applyNumberFormat="1" applyFont="1" applyBorder="1" applyAlignment="1">
      <alignment vertical="center"/>
    </xf>
    <xf numFmtId="176" fontId="12" fillId="0" borderId="34" xfId="34" applyNumberFormat="1" applyFont="1" applyBorder="1" applyAlignment="1">
      <alignment vertical="center"/>
    </xf>
    <xf numFmtId="177" fontId="12" fillId="0" borderId="35" xfId="0" applyNumberFormat="1" applyFon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25" xfId="0" applyNumberFormat="1" applyBorder="1" applyAlignment="1">
      <alignment vertical="center"/>
    </xf>
    <xf numFmtId="43" fontId="0" fillId="0" borderId="0" xfId="0" applyNumberFormat="1" applyAlignment="1">
      <alignment vertical="center"/>
    </xf>
    <xf numFmtId="0" fontId="7" fillId="0" borderId="22" xfId="0" applyFon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16" xfId="34" applyNumberFormat="1" applyFont="1" applyBorder="1" applyAlignment="1">
      <alignment vertical="center"/>
    </xf>
    <xf numFmtId="176" fontId="0" fillId="0" borderId="19" xfId="34" applyNumberFormat="1" applyFont="1" applyBorder="1" applyAlignment="1">
      <alignment vertical="center"/>
    </xf>
    <xf numFmtId="179" fontId="12" fillId="0" borderId="37" xfId="0" applyNumberFormat="1" applyFont="1" applyBorder="1" applyAlignment="1">
      <alignment vertical="center"/>
    </xf>
    <xf numFmtId="43" fontId="12" fillId="0" borderId="32" xfId="0" applyNumberFormat="1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6" xfId="0" applyNumberFormat="1" applyBorder="1" applyAlignment="1">
      <alignment vertical="center"/>
    </xf>
    <xf numFmtId="43" fontId="0" fillId="0" borderId="16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28" xfId="0" applyNumberFormat="1" applyBorder="1" applyAlignment="1">
      <alignment vertic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41" fontId="0" fillId="0" borderId="16" xfId="34" applyFont="1" applyBorder="1" applyAlignment="1">
      <alignment/>
    </xf>
    <xf numFmtId="41" fontId="0" fillId="0" borderId="25" xfId="34" applyFont="1" applyBorder="1" applyAlignment="1">
      <alignment/>
    </xf>
    <xf numFmtId="0" fontId="0" fillId="0" borderId="19" xfId="0" applyBorder="1" applyAlignment="1">
      <alignment/>
    </xf>
    <xf numFmtId="0" fontId="0" fillId="0" borderId="38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E36" sqref="E36"/>
    </sheetView>
  </sheetViews>
  <sheetFormatPr defaultColWidth="9.00390625" defaultRowHeight="16.5"/>
  <cols>
    <col min="1" max="1" width="33.50390625" style="0" customWidth="1"/>
    <col min="2" max="2" width="15.875" style="0" customWidth="1"/>
    <col min="3" max="3" width="9.125" style="0" customWidth="1"/>
    <col min="4" max="4" width="15.875" style="2" customWidth="1"/>
    <col min="5" max="5" width="9.125" style="3" customWidth="1"/>
  </cols>
  <sheetData>
    <row r="1" spans="1:5" ht="19.5">
      <c r="A1" s="104" t="s">
        <v>75</v>
      </c>
      <c r="B1" s="104"/>
      <c r="C1" s="104"/>
      <c r="D1" s="104"/>
      <c r="E1" s="104"/>
    </row>
    <row r="2" spans="1:5" ht="19.5">
      <c r="A2" s="4"/>
      <c r="B2" s="4"/>
      <c r="C2" s="4"/>
      <c r="D2" s="5"/>
      <c r="E2" s="5"/>
    </row>
    <row r="3" spans="1:5" ht="19.5">
      <c r="A3" s="105" t="s">
        <v>61</v>
      </c>
      <c r="B3" s="105"/>
      <c r="C3" s="105"/>
      <c r="D3" s="105"/>
      <c r="E3" s="3" t="s">
        <v>3</v>
      </c>
    </row>
    <row r="4" spans="1:5" ht="17.25" thickBot="1">
      <c r="A4" s="6"/>
      <c r="B4" s="6"/>
      <c r="C4" s="6"/>
      <c r="D4" s="6"/>
      <c r="E4" s="6"/>
    </row>
    <row r="5" spans="1:5" ht="23.25" customHeight="1" thickBot="1">
      <c r="A5" s="29" t="s">
        <v>4</v>
      </c>
      <c r="B5" s="48" t="s">
        <v>134</v>
      </c>
      <c r="C5" s="47" t="s">
        <v>5</v>
      </c>
      <c r="D5" s="8" t="s">
        <v>115</v>
      </c>
      <c r="E5" s="47" t="s">
        <v>5</v>
      </c>
    </row>
    <row r="6" spans="1:5" ht="16.5">
      <c r="A6" s="30" t="s">
        <v>62</v>
      </c>
      <c r="B6" s="69">
        <f>SUM(B7:B14)</f>
        <v>2503634530</v>
      </c>
      <c r="C6" s="86">
        <f>B6/$B$6*100</f>
        <v>100</v>
      </c>
      <c r="D6" s="69">
        <f>SUM(D7:D14)</f>
        <v>2344256860</v>
      </c>
      <c r="E6" s="86">
        <f>D6/2344256860*100</f>
        <v>100</v>
      </c>
    </row>
    <row r="7" spans="1:5" ht="16.5">
      <c r="A7" s="31" t="s">
        <v>7</v>
      </c>
      <c r="B7" s="70">
        <v>1781307728</v>
      </c>
      <c r="C7" s="87">
        <f>B7/$B$6*100</f>
        <v>71.14887203604752</v>
      </c>
      <c r="D7" s="70">
        <v>1754640319</v>
      </c>
      <c r="E7" s="87">
        <f aca="true" t="shared" si="0" ref="E7:E14">D7/2344256860*100</f>
        <v>74.84846686126366</v>
      </c>
    </row>
    <row r="8" spans="1:5" ht="16.5">
      <c r="A8" s="31" t="s">
        <v>8</v>
      </c>
      <c r="B8" s="70">
        <v>41473834</v>
      </c>
      <c r="C8" s="87">
        <f aca="true" t="shared" si="1" ref="C8:C42">B8/$B$6*100</f>
        <v>1.6565450549206158</v>
      </c>
      <c r="D8" s="70">
        <v>39839335</v>
      </c>
      <c r="E8" s="87">
        <f t="shared" si="0"/>
        <v>1.6994441044314572</v>
      </c>
    </row>
    <row r="9" spans="1:5" ht="16.5">
      <c r="A9" s="31" t="s">
        <v>9</v>
      </c>
      <c r="B9" s="70">
        <v>120506018</v>
      </c>
      <c r="C9" s="87">
        <f t="shared" si="1"/>
        <v>4.813243169321522</v>
      </c>
      <c r="D9" s="70">
        <v>86657928</v>
      </c>
      <c r="E9" s="87">
        <f t="shared" si="0"/>
        <v>3.696605499109001</v>
      </c>
    </row>
    <row r="10" spans="1:5" ht="16.5">
      <c r="A10" s="31" t="s">
        <v>10</v>
      </c>
      <c r="B10" s="70">
        <v>471108550</v>
      </c>
      <c r="C10" s="71">
        <f t="shared" si="1"/>
        <v>18.816985640472055</v>
      </c>
      <c r="D10" s="70">
        <v>325968613</v>
      </c>
      <c r="E10" s="71">
        <f t="shared" si="0"/>
        <v>13.904987058457408</v>
      </c>
    </row>
    <row r="11" spans="1:5" ht="16.5">
      <c r="A11" s="31" t="s">
        <v>11</v>
      </c>
      <c r="B11" s="70">
        <v>5044153</v>
      </c>
      <c r="C11" s="71">
        <f t="shared" si="1"/>
        <v>0.20147321582116062</v>
      </c>
      <c r="D11" s="70">
        <v>10760746</v>
      </c>
      <c r="E11" s="71">
        <f t="shared" si="0"/>
        <v>0.45902589360450885</v>
      </c>
    </row>
    <row r="12" spans="1:5" ht="16.5">
      <c r="A12" s="31" t="s">
        <v>12</v>
      </c>
      <c r="B12" s="70">
        <v>121226376</v>
      </c>
      <c r="C12" s="71">
        <f t="shared" si="1"/>
        <v>4.842015659529987</v>
      </c>
      <c r="D12" s="70">
        <v>91887467</v>
      </c>
      <c r="E12" s="71">
        <f t="shared" si="0"/>
        <v>3.9196842533714498</v>
      </c>
    </row>
    <row r="13" spans="1:5" ht="16.5">
      <c r="A13" s="31" t="s">
        <v>60</v>
      </c>
      <c r="B13" s="72">
        <v>-16299028</v>
      </c>
      <c r="C13" s="71">
        <f t="shared" si="1"/>
        <v>-0.6510146670648451</v>
      </c>
      <c r="D13" s="72">
        <v>-3249662</v>
      </c>
      <c r="E13" s="71">
        <f t="shared" si="0"/>
        <v>-0.1386222668449395</v>
      </c>
    </row>
    <row r="14" spans="1:5" ht="16.5">
      <c r="A14" s="31" t="s">
        <v>63</v>
      </c>
      <c r="B14" s="72">
        <v>-20733101</v>
      </c>
      <c r="C14" s="71">
        <f t="shared" si="1"/>
        <v>-0.8281201090480247</v>
      </c>
      <c r="D14" s="70">
        <v>37752114</v>
      </c>
      <c r="E14" s="71">
        <f t="shared" si="0"/>
        <v>1.6104085966074555</v>
      </c>
    </row>
    <row r="15" spans="1:5" ht="16.5">
      <c r="A15" s="31"/>
      <c r="B15" s="73"/>
      <c r="C15" s="71"/>
      <c r="D15" s="73"/>
      <c r="E15" s="71"/>
    </row>
    <row r="16" spans="1:5" ht="16.5">
      <c r="A16" s="32" t="s">
        <v>64</v>
      </c>
      <c r="B16" s="73">
        <f>SUM(B17:B26)</f>
        <v>1992091704</v>
      </c>
      <c r="C16" s="76">
        <f t="shared" si="1"/>
        <v>79.56799125949105</v>
      </c>
      <c r="D16" s="73">
        <f>SUM(D17:D26)</f>
        <v>2007247191</v>
      </c>
      <c r="E16" s="76">
        <f>D16/2344256860*100</f>
        <v>85.62402974049525</v>
      </c>
    </row>
    <row r="17" spans="1:5" ht="16.5">
      <c r="A17" s="32" t="s">
        <v>14</v>
      </c>
      <c r="B17" s="70">
        <v>849728</v>
      </c>
      <c r="C17" s="71">
        <f t="shared" si="1"/>
        <v>0.033939777943548334</v>
      </c>
      <c r="D17" s="70">
        <v>301350</v>
      </c>
      <c r="E17" s="71">
        <f aca="true" t="shared" si="2" ref="E17:E27">D17/2344256860*100</f>
        <v>0.012854820013195994</v>
      </c>
    </row>
    <row r="18" spans="1:5" ht="16.5">
      <c r="A18" s="32" t="s">
        <v>15</v>
      </c>
      <c r="B18" s="70">
        <v>500909682</v>
      </c>
      <c r="C18" s="71">
        <f t="shared" si="1"/>
        <v>20.007300426552273</v>
      </c>
      <c r="D18" s="70">
        <v>473874652</v>
      </c>
      <c r="E18" s="71">
        <f t="shared" si="2"/>
        <v>20.21428027302435</v>
      </c>
    </row>
    <row r="19" spans="1:5" ht="16.5">
      <c r="A19" s="32" t="s">
        <v>16</v>
      </c>
      <c r="B19" s="70">
        <v>1368672643</v>
      </c>
      <c r="C19" s="71">
        <f t="shared" si="1"/>
        <v>54.667429554903926</v>
      </c>
      <c r="D19" s="70">
        <v>1398022399</v>
      </c>
      <c r="E19" s="71">
        <f t="shared" si="2"/>
        <v>59.636058780691805</v>
      </c>
    </row>
    <row r="20" spans="1:5" ht="16.5">
      <c r="A20" s="32" t="s">
        <v>17</v>
      </c>
      <c r="B20" s="70">
        <v>175604018</v>
      </c>
      <c r="C20" s="71">
        <f t="shared" si="1"/>
        <v>7.013963735353977</v>
      </c>
      <c r="D20" s="70">
        <v>181884001</v>
      </c>
      <c r="E20" s="71">
        <f t="shared" si="2"/>
        <v>7.7587061428072355</v>
      </c>
    </row>
    <row r="21" spans="1:5" ht="16.5">
      <c r="A21" s="32" t="s">
        <v>18</v>
      </c>
      <c r="B21" s="70">
        <v>32025444</v>
      </c>
      <c r="C21" s="71">
        <f t="shared" si="1"/>
        <v>1.2791581045976388</v>
      </c>
      <c r="D21" s="70">
        <v>32224268</v>
      </c>
      <c r="E21" s="71">
        <f t="shared" si="2"/>
        <v>1.3746048289264683</v>
      </c>
    </row>
    <row r="22" spans="1:5" ht="16.5">
      <c r="A22" s="32" t="s">
        <v>19</v>
      </c>
      <c r="B22" s="70">
        <v>123534675</v>
      </c>
      <c r="C22" s="71">
        <f t="shared" si="1"/>
        <v>4.934213581085255</v>
      </c>
      <c r="D22" s="70">
        <v>100989080</v>
      </c>
      <c r="E22" s="71">
        <f t="shared" si="2"/>
        <v>4.307935777993201</v>
      </c>
    </row>
    <row r="23" spans="1:5" ht="16.5">
      <c r="A23" s="32" t="s">
        <v>20</v>
      </c>
      <c r="B23" s="70">
        <v>11019426</v>
      </c>
      <c r="C23" s="71">
        <f t="shared" si="1"/>
        <v>0.4401371633103335</v>
      </c>
      <c r="D23" s="70">
        <v>19146751</v>
      </c>
      <c r="E23" s="71">
        <f t="shared" si="2"/>
        <v>0.8167514117885528</v>
      </c>
    </row>
    <row r="24" spans="1:5" ht="16.5">
      <c r="A24" s="30" t="s">
        <v>21</v>
      </c>
      <c r="B24" s="70">
        <v>14386970</v>
      </c>
      <c r="C24" s="71">
        <f t="shared" si="1"/>
        <v>0.5746433765634316</v>
      </c>
      <c r="D24" s="70">
        <v>13221416</v>
      </c>
      <c r="E24" s="71">
        <f t="shared" si="2"/>
        <v>0.5639917803205234</v>
      </c>
    </row>
    <row r="25" spans="1:5" ht="16.5">
      <c r="A25" s="31" t="s">
        <v>65</v>
      </c>
      <c r="B25" s="72">
        <v>-206405548</v>
      </c>
      <c r="C25" s="71">
        <f t="shared" si="1"/>
        <v>-8.24423635026315</v>
      </c>
      <c r="D25" s="72">
        <v>-222825711</v>
      </c>
      <c r="E25" s="71">
        <f t="shared" si="2"/>
        <v>-9.505174744375068</v>
      </c>
    </row>
    <row r="26" spans="1:5" ht="16.5">
      <c r="A26" s="31" t="s">
        <v>66</v>
      </c>
      <c r="B26" s="74">
        <v>-28505334</v>
      </c>
      <c r="C26" s="71">
        <f t="shared" si="1"/>
        <v>-1.1385581105561762</v>
      </c>
      <c r="D26" s="74">
        <v>10408985</v>
      </c>
      <c r="E26" s="71">
        <f t="shared" si="2"/>
        <v>0.4440206693049839</v>
      </c>
    </row>
    <row r="27" spans="1:5" ht="16.5">
      <c r="A27" s="31" t="s">
        <v>67</v>
      </c>
      <c r="B27" s="75">
        <f>B6-B16</f>
        <v>511542826</v>
      </c>
      <c r="C27" s="76">
        <f t="shared" si="1"/>
        <v>20.432008740508945</v>
      </c>
      <c r="D27" s="75">
        <f>D6-D16</f>
        <v>337009669</v>
      </c>
      <c r="E27" s="76">
        <f t="shared" si="2"/>
        <v>14.375970259504752</v>
      </c>
    </row>
    <row r="28" spans="1:5" ht="16.5">
      <c r="A28" s="30"/>
      <c r="B28" s="75"/>
      <c r="C28" s="71"/>
      <c r="D28" s="75"/>
      <c r="E28" s="71"/>
    </row>
    <row r="29" spans="1:5" ht="16.5">
      <c r="A29" s="30" t="s">
        <v>68</v>
      </c>
      <c r="B29" s="75">
        <f>SUM(B30:B34)</f>
        <v>161797519</v>
      </c>
      <c r="C29" s="76">
        <f t="shared" si="1"/>
        <v>6.4625054919657146</v>
      </c>
      <c r="D29" s="75">
        <f>SUM(D30:D34)</f>
        <v>125181741</v>
      </c>
      <c r="E29" s="76">
        <f>D29/2344256860*100</f>
        <v>5.339932800708537</v>
      </c>
    </row>
    <row r="30" spans="1:5" ht="16.5">
      <c r="A30" s="31" t="s">
        <v>69</v>
      </c>
      <c r="B30" s="70">
        <v>74061092</v>
      </c>
      <c r="C30" s="71">
        <f t="shared" si="1"/>
        <v>2.958143096069217</v>
      </c>
      <c r="D30" s="70">
        <v>63353547</v>
      </c>
      <c r="E30" s="71">
        <f aca="true" t="shared" si="3" ref="E30:E37">D30/2344256860*100</f>
        <v>2.7025002285799005</v>
      </c>
    </row>
    <row r="31" spans="1:5" ht="16.5">
      <c r="A31" s="31" t="s">
        <v>70</v>
      </c>
      <c r="B31" s="70">
        <v>59679041</v>
      </c>
      <c r="C31" s="71">
        <f t="shared" si="1"/>
        <v>2.383696193868999</v>
      </c>
      <c r="D31" s="70">
        <v>28925885</v>
      </c>
      <c r="E31" s="71">
        <f t="shared" si="3"/>
        <v>1.2339042488714311</v>
      </c>
    </row>
    <row r="32" spans="1:5" ht="16.5">
      <c r="A32" s="31" t="s">
        <v>71</v>
      </c>
      <c r="B32" s="70">
        <v>19481520</v>
      </c>
      <c r="C32" s="71">
        <f t="shared" si="1"/>
        <v>0.7781295459285744</v>
      </c>
      <c r="D32" s="70">
        <v>22998425</v>
      </c>
      <c r="E32" s="71">
        <f t="shared" si="3"/>
        <v>0.9810539703400931</v>
      </c>
    </row>
    <row r="33" spans="1:5" ht="16.5">
      <c r="A33" s="31" t="s">
        <v>127</v>
      </c>
      <c r="B33" s="72">
        <v>8575866</v>
      </c>
      <c r="C33" s="71">
        <f t="shared" si="1"/>
        <v>0.34253665609892353</v>
      </c>
      <c r="D33" s="72">
        <v>9809184</v>
      </c>
      <c r="E33" s="71">
        <f t="shared" si="3"/>
        <v>0.4184346932016656</v>
      </c>
    </row>
    <row r="34" spans="1:5" ht="16.5">
      <c r="A34" s="31" t="s">
        <v>128</v>
      </c>
      <c r="B34" s="73">
        <v>0</v>
      </c>
      <c r="C34" s="71"/>
      <c r="D34" s="73">
        <v>94700</v>
      </c>
      <c r="E34" s="71">
        <f t="shared" si="3"/>
        <v>0.004039659715446028</v>
      </c>
    </row>
    <row r="35" spans="1:5" ht="16.5">
      <c r="A35" s="31" t="s">
        <v>72</v>
      </c>
      <c r="B35" s="75">
        <f>B27-B29</f>
        <v>349745307</v>
      </c>
      <c r="C35" s="76">
        <f t="shared" si="1"/>
        <v>13.96950324854323</v>
      </c>
      <c r="D35" s="75">
        <f>D27-D29</f>
        <v>211827928</v>
      </c>
      <c r="E35" s="76">
        <f t="shared" si="3"/>
        <v>9.036037458796217</v>
      </c>
    </row>
    <row r="36" spans="1:5" ht="16.5">
      <c r="A36" s="30"/>
      <c r="B36" s="75"/>
      <c r="C36" s="71"/>
      <c r="D36" s="75"/>
      <c r="E36" s="71"/>
    </row>
    <row r="37" spans="1:5" ht="16.5">
      <c r="A37" s="30" t="s">
        <v>73</v>
      </c>
      <c r="B37" s="75">
        <f>SUM(B38:B41)</f>
        <v>16635280</v>
      </c>
      <c r="C37" s="76">
        <f t="shared" si="1"/>
        <v>0.6644452215635482</v>
      </c>
      <c r="D37" s="75">
        <f>SUM(D39:D41)</f>
        <v>63126233</v>
      </c>
      <c r="E37" s="76">
        <f t="shared" si="3"/>
        <v>2.692803594909817</v>
      </c>
    </row>
    <row r="38" spans="1:5" ht="16.5">
      <c r="A38" s="30" t="s">
        <v>135</v>
      </c>
      <c r="B38" s="70">
        <v>5880000</v>
      </c>
      <c r="C38" s="71">
        <f t="shared" si="1"/>
        <v>0.2348585598074492</v>
      </c>
      <c r="D38" s="70"/>
      <c r="E38" s="71"/>
    </row>
    <row r="39" spans="1:5" ht="16.5">
      <c r="A39" s="31" t="s">
        <v>129</v>
      </c>
      <c r="B39" s="70">
        <v>2600000</v>
      </c>
      <c r="C39" s="71">
        <f t="shared" si="1"/>
        <v>0.1038490230441102</v>
      </c>
      <c r="D39" s="70"/>
      <c r="E39" s="71"/>
    </row>
    <row r="40" spans="1:5" ht="16.5">
      <c r="A40" s="31" t="s">
        <v>130</v>
      </c>
      <c r="B40" s="70">
        <v>0</v>
      </c>
      <c r="C40" s="71">
        <f t="shared" si="1"/>
        <v>0</v>
      </c>
      <c r="D40" s="70">
        <v>2262700</v>
      </c>
      <c r="E40" s="71">
        <f>D40/2344256860*100</f>
        <v>0.09652099301097918</v>
      </c>
    </row>
    <row r="41" spans="1:5" ht="16.5">
      <c r="A41" s="31" t="s">
        <v>131</v>
      </c>
      <c r="B41" s="70">
        <v>8155280</v>
      </c>
      <c r="C41" s="71">
        <f t="shared" si="1"/>
        <v>0.32573763871198885</v>
      </c>
      <c r="D41" s="70">
        <v>60863533</v>
      </c>
      <c r="E41" s="71">
        <f>D41/2344256860*100</f>
        <v>2.5962826018988383</v>
      </c>
    </row>
    <row r="42" spans="1:5" ht="17.25" thickBot="1">
      <c r="A42" s="33" t="s">
        <v>74</v>
      </c>
      <c r="B42" s="77">
        <f>B35-B37</f>
        <v>333110027</v>
      </c>
      <c r="C42" s="78">
        <f t="shared" si="1"/>
        <v>13.30505802697968</v>
      </c>
      <c r="D42" s="77">
        <f>D35-D37</f>
        <v>148701695</v>
      </c>
      <c r="E42" s="78">
        <f>D42/2344256860*100</f>
        <v>6.343233863886401</v>
      </c>
    </row>
    <row r="45" spans="1:3" ht="16.5">
      <c r="A45" s="2"/>
      <c r="B45" s="2"/>
      <c r="C45" s="2"/>
    </row>
  </sheetData>
  <sheetProtection/>
  <mergeCells count="2">
    <mergeCell ref="A1:E1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20" sqref="B20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0</v>
      </c>
    </row>
    <row r="2" spans="1:4" ht="19.5">
      <c r="A2" s="106" t="s">
        <v>1</v>
      </c>
      <c r="B2" s="107"/>
      <c r="C2" s="107"/>
      <c r="D2" s="107"/>
    </row>
    <row r="3" spans="1:4" ht="19.5">
      <c r="A3" s="4"/>
      <c r="B3" s="5"/>
      <c r="C3" s="5"/>
      <c r="D3" s="5"/>
    </row>
    <row r="4" spans="1:5" ht="19.5">
      <c r="A4" s="105" t="s">
        <v>2</v>
      </c>
      <c r="B4" s="105"/>
      <c r="C4" s="105"/>
      <c r="D4" s="105"/>
      <c r="E4" s="3" t="s">
        <v>3</v>
      </c>
    </row>
    <row r="5" spans="1:4" ht="17.25" thickBot="1">
      <c r="A5" s="6"/>
      <c r="B5" s="6"/>
      <c r="C5" s="6"/>
      <c r="D5" s="6"/>
    </row>
    <row r="6" spans="1:5" ht="32.25" customHeight="1" thickBot="1">
      <c r="A6" s="7" t="s">
        <v>4</v>
      </c>
      <c r="B6" s="8" t="s">
        <v>136</v>
      </c>
      <c r="C6" s="50" t="s">
        <v>5</v>
      </c>
      <c r="D6" s="8" t="s">
        <v>115</v>
      </c>
      <c r="E6" s="10" t="s">
        <v>5</v>
      </c>
    </row>
    <row r="7" spans="1:5" s="14" customFormat="1" ht="31.5" customHeight="1">
      <c r="A7" s="11" t="s">
        <v>6</v>
      </c>
      <c r="B7" s="52">
        <f>SUM(B8:B13)</f>
        <v>2540666659</v>
      </c>
      <c r="C7" s="53">
        <f>B7/B7*100</f>
        <v>100</v>
      </c>
      <c r="D7" s="12">
        <f>SUM(D8:D13)</f>
        <v>2309754408</v>
      </c>
      <c r="E7" s="13">
        <f>D7/D7*100</f>
        <v>100</v>
      </c>
    </row>
    <row r="8" spans="1:5" s="14" customFormat="1" ht="31.5" customHeight="1">
      <c r="A8" s="15" t="s">
        <v>7</v>
      </c>
      <c r="B8" s="51">
        <v>1781307728</v>
      </c>
      <c r="C8" s="49">
        <f>B8/B7*100</f>
        <v>70.11182366997795</v>
      </c>
      <c r="D8" s="51">
        <v>1754640319</v>
      </c>
      <c r="E8" s="17">
        <f>D8/D7*100</f>
        <v>75.96653189285742</v>
      </c>
    </row>
    <row r="9" spans="1:5" s="14" customFormat="1" ht="31.5" customHeight="1">
      <c r="A9" s="15" t="s">
        <v>8</v>
      </c>
      <c r="B9" s="51">
        <v>41473834</v>
      </c>
      <c r="C9" s="49">
        <f>B9/B7*100</f>
        <v>1.6323996638080807</v>
      </c>
      <c r="D9" s="51">
        <v>39839335</v>
      </c>
      <c r="E9" s="17">
        <f>D9/D7*100</f>
        <v>1.7248299153370423</v>
      </c>
    </row>
    <row r="10" spans="1:5" s="14" customFormat="1" ht="31.5" customHeight="1">
      <c r="A10" s="15" t="s">
        <v>9</v>
      </c>
      <c r="B10" s="51">
        <v>120506018</v>
      </c>
      <c r="C10" s="49">
        <f>B10/B7*100</f>
        <v>4.743086527038965</v>
      </c>
      <c r="D10" s="51">
        <v>86657928</v>
      </c>
      <c r="E10" s="17">
        <f>D10/D7*100</f>
        <v>3.751824336814947</v>
      </c>
    </row>
    <row r="11" spans="1:5" s="14" customFormat="1" ht="31.5" customHeight="1">
      <c r="A11" s="15" t="s">
        <v>10</v>
      </c>
      <c r="B11" s="51">
        <v>471108550</v>
      </c>
      <c r="C11" s="49">
        <f>B11/B7*100</f>
        <v>18.542713910585466</v>
      </c>
      <c r="D11" s="51">
        <v>325968613</v>
      </c>
      <c r="E11" s="17">
        <f>D11/D7*100</f>
        <v>14.112695785793692</v>
      </c>
    </row>
    <row r="12" spans="1:5" s="14" customFormat="1" ht="31.5" customHeight="1">
      <c r="A12" s="15" t="s">
        <v>11</v>
      </c>
      <c r="B12" s="51">
        <v>5044153</v>
      </c>
      <c r="C12" s="49">
        <f>B12/B7*100</f>
        <v>0.19853659204491494</v>
      </c>
      <c r="D12" s="51">
        <v>10760746</v>
      </c>
      <c r="E12" s="17">
        <f>D12/D7*100</f>
        <v>0.46588269136880456</v>
      </c>
    </row>
    <row r="13" spans="1:5" s="14" customFormat="1" ht="31.5" customHeight="1">
      <c r="A13" s="15" t="s">
        <v>12</v>
      </c>
      <c r="B13" s="51">
        <v>121226376</v>
      </c>
      <c r="C13" s="49">
        <f>B13/B7*100</f>
        <v>4.771439636544622</v>
      </c>
      <c r="D13" s="51">
        <v>91887467</v>
      </c>
      <c r="E13" s="17">
        <f>D13/D7*100</f>
        <v>3.9782353778281</v>
      </c>
    </row>
    <row r="14" spans="1:5" s="14" customFormat="1" ht="31.5" customHeight="1">
      <c r="A14" s="15"/>
      <c r="B14" s="54"/>
      <c r="C14" s="55"/>
      <c r="D14" s="16"/>
      <c r="E14" s="68"/>
    </row>
    <row r="15" spans="1:5" s="14" customFormat="1" ht="31.5" customHeight="1">
      <c r="A15" s="11" t="s">
        <v>13</v>
      </c>
      <c r="B15" s="54">
        <f>SUM(B16:B23)</f>
        <v>2227002586</v>
      </c>
      <c r="C15" s="55">
        <f>B15/B7*100</f>
        <v>87.6542610621947</v>
      </c>
      <c r="D15" s="18">
        <f>SUM(D16:D23)</f>
        <v>2219663917</v>
      </c>
      <c r="E15" s="19">
        <f>D15/D7*100</f>
        <v>96.09956406239706</v>
      </c>
    </row>
    <row r="16" spans="1:5" s="14" customFormat="1" ht="31.5" customHeight="1">
      <c r="A16" s="20" t="s">
        <v>14</v>
      </c>
      <c r="B16" s="51">
        <v>849728</v>
      </c>
      <c r="C16" s="49">
        <f>B16/B7*100</f>
        <v>0.03344508013241103</v>
      </c>
      <c r="D16" s="51">
        <v>301350</v>
      </c>
      <c r="E16" s="17">
        <f>D16/D15*100</f>
        <v>0.013576379635313952</v>
      </c>
    </row>
    <row r="17" spans="1:5" s="14" customFormat="1" ht="31.5" customHeight="1">
      <c r="A17" s="20" t="s">
        <v>15</v>
      </c>
      <c r="B17" s="51">
        <v>500909682</v>
      </c>
      <c r="C17" s="49">
        <f>B17/B7*100</f>
        <v>19.715678962668672</v>
      </c>
      <c r="D17" s="51">
        <v>473874652</v>
      </c>
      <c r="E17" s="17">
        <f>D17/D7*100</f>
        <v>20.516235421337488</v>
      </c>
    </row>
    <row r="18" spans="1:5" s="14" customFormat="1" ht="31.5" customHeight="1">
      <c r="A18" s="20" t="s">
        <v>16</v>
      </c>
      <c r="B18" s="51">
        <v>1368672643</v>
      </c>
      <c r="C18" s="49">
        <f>B18/B7*100</f>
        <v>53.87061061913199</v>
      </c>
      <c r="D18" s="51">
        <v>1398022399</v>
      </c>
      <c r="E18" s="17">
        <f>D18/D7*100</f>
        <v>60.52688520293973</v>
      </c>
    </row>
    <row r="19" spans="1:5" s="14" customFormat="1" ht="31.5" customHeight="1">
      <c r="A19" s="20" t="s">
        <v>17</v>
      </c>
      <c r="B19" s="51">
        <v>175604018</v>
      </c>
      <c r="C19" s="49">
        <f>B19/B7*100</f>
        <v>6.9117299342652565</v>
      </c>
      <c r="D19" s="51">
        <v>181884001</v>
      </c>
      <c r="E19" s="17">
        <f>D19/D7*100</f>
        <v>7.874603480354089</v>
      </c>
    </row>
    <row r="20" spans="1:5" s="14" customFormat="1" ht="31.5" customHeight="1">
      <c r="A20" s="11" t="s">
        <v>116</v>
      </c>
      <c r="B20" s="51">
        <v>32025444</v>
      </c>
      <c r="C20" s="49">
        <f>B20/B7*100</f>
        <v>1.260513412357886</v>
      </c>
      <c r="D20" s="51">
        <v>32224268</v>
      </c>
      <c r="E20" s="17">
        <f>D20/D7*100</f>
        <v>1.3951382834637716</v>
      </c>
    </row>
    <row r="21" spans="1:5" s="14" customFormat="1" ht="31.5" customHeight="1">
      <c r="A21" s="20" t="s">
        <v>19</v>
      </c>
      <c r="B21" s="51">
        <v>123534675</v>
      </c>
      <c r="C21" s="49">
        <f>B21/B7*100</f>
        <v>4.862293703992751</v>
      </c>
      <c r="D21" s="51">
        <v>100989080</v>
      </c>
      <c r="E21" s="17">
        <f>D21/D7*100</f>
        <v>4.372286492893664</v>
      </c>
    </row>
    <row r="22" spans="1:5" s="14" customFormat="1" ht="31.5" customHeight="1">
      <c r="A22" s="20" t="s">
        <v>20</v>
      </c>
      <c r="B22" s="51">
        <v>11019426</v>
      </c>
      <c r="C22" s="49">
        <f>B22/B7*100</f>
        <v>0.4337218328490688</v>
      </c>
      <c r="D22" s="51">
        <v>19146751</v>
      </c>
      <c r="E22" s="17">
        <f>D22/D7*100</f>
        <v>0.8289518112265033</v>
      </c>
    </row>
    <row r="23" spans="1:5" s="14" customFormat="1" ht="31.5" customHeight="1" thickBot="1">
      <c r="A23" s="46" t="s">
        <v>21</v>
      </c>
      <c r="B23" s="56">
        <v>14386970</v>
      </c>
      <c r="C23" s="57">
        <f>B23/B7*100</f>
        <v>0.5662675167966613</v>
      </c>
      <c r="D23" s="56">
        <v>13221416</v>
      </c>
      <c r="E23" s="23">
        <f>D23/D7*100</f>
        <v>0.5724165285368297</v>
      </c>
    </row>
    <row r="24" spans="1:5" s="14" customFormat="1" ht="31.5" customHeight="1" thickBot="1">
      <c r="A24" s="21" t="s">
        <v>22</v>
      </c>
      <c r="B24" s="58">
        <f>B7-B15</f>
        <v>313664073</v>
      </c>
      <c r="C24" s="59">
        <f>B24/B7*100</f>
        <v>12.345738937805299</v>
      </c>
      <c r="D24" s="22">
        <f>D7-D15</f>
        <v>90090491</v>
      </c>
      <c r="E24" s="23">
        <f>D24/D7*100</f>
        <v>3.9004359376029383</v>
      </c>
    </row>
    <row r="26" spans="1:5" ht="16.5">
      <c r="A26" s="2"/>
      <c r="B26" s="3"/>
      <c r="C26"/>
      <c r="D26"/>
      <c r="E26"/>
    </row>
    <row r="27" spans="1:5" ht="16.5">
      <c r="A27" s="2"/>
      <c r="B27" s="3"/>
      <c r="C27"/>
      <c r="D27"/>
      <c r="E27"/>
    </row>
    <row r="28" spans="1:5" ht="16.5">
      <c r="A28" s="2"/>
      <c r="B28" s="3"/>
      <c r="C28"/>
      <c r="D28"/>
      <c r="E28"/>
    </row>
    <row r="29" spans="1:5" ht="16.5">
      <c r="A29" s="2"/>
      <c r="B29" s="3"/>
      <c r="C29"/>
      <c r="D29"/>
      <c r="E29"/>
    </row>
    <row r="30" spans="1:5" ht="16.5">
      <c r="A30" s="2"/>
      <c r="B30" s="3"/>
      <c r="C30"/>
      <c r="D30"/>
      <c r="E30"/>
    </row>
    <row r="31" spans="1:5" ht="16.5">
      <c r="A31" s="2"/>
      <c r="B31" s="3"/>
      <c r="C31"/>
      <c r="D31"/>
      <c r="E31"/>
    </row>
    <row r="32" spans="1:5" ht="16.5">
      <c r="A32" s="2"/>
      <c r="B32" s="3"/>
      <c r="C32"/>
      <c r="D32"/>
      <c r="E32"/>
    </row>
    <row r="33" spans="1:5" ht="16.5">
      <c r="A33" s="2"/>
      <c r="B33" s="3"/>
      <c r="C33"/>
      <c r="D33"/>
      <c r="E33"/>
    </row>
    <row r="34" spans="1:5" ht="16.5">
      <c r="A34" s="2"/>
      <c r="B34" s="3"/>
      <c r="C34"/>
      <c r="D34"/>
      <c r="E34"/>
    </row>
  </sheetData>
  <sheetProtection/>
  <mergeCells count="2"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27" sqref="C27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23</v>
      </c>
    </row>
    <row r="2" spans="1:4" ht="19.5">
      <c r="A2" s="106" t="s">
        <v>1</v>
      </c>
      <c r="B2" s="107"/>
      <c r="C2" s="107"/>
      <c r="D2" s="107"/>
    </row>
    <row r="3" spans="1:4" ht="19.5">
      <c r="A3" s="4"/>
      <c r="B3" s="5"/>
      <c r="C3" s="5"/>
      <c r="D3" s="5"/>
    </row>
    <row r="4" spans="1:5" ht="21">
      <c r="A4" s="108" t="s">
        <v>24</v>
      </c>
      <c r="B4" s="108"/>
      <c r="C4" s="108"/>
      <c r="D4" s="108"/>
      <c r="E4" s="3" t="s">
        <v>3</v>
      </c>
    </row>
    <row r="5" spans="1:4" ht="17.25" thickBot="1">
      <c r="A5" s="6"/>
      <c r="B5" s="6"/>
      <c r="C5" s="6"/>
      <c r="D5" s="6"/>
    </row>
    <row r="6" spans="1:5" ht="23.25" customHeight="1" thickBot="1">
      <c r="A6" s="7" t="s">
        <v>4</v>
      </c>
      <c r="B6" s="8" t="s">
        <v>136</v>
      </c>
      <c r="C6" s="50" t="s">
        <v>5</v>
      </c>
      <c r="D6" s="8" t="s">
        <v>115</v>
      </c>
      <c r="E6" s="10" t="s">
        <v>5</v>
      </c>
    </row>
    <row r="7" spans="1:5" s="14" customFormat="1" ht="30" customHeight="1">
      <c r="A7" s="11" t="s">
        <v>25</v>
      </c>
      <c r="B7" s="51">
        <f>SUM(B8:B10)</f>
        <v>1781307728</v>
      </c>
      <c r="C7" s="60">
        <f>B7/B23*100</f>
        <v>70.11182366997795</v>
      </c>
      <c r="D7" s="51">
        <f>SUM(D8:D10)</f>
        <v>1754640319</v>
      </c>
      <c r="E7" s="90">
        <f>D7/D23*100</f>
        <v>75.96653189285742</v>
      </c>
    </row>
    <row r="8" spans="1:5" s="14" customFormat="1" ht="30" customHeight="1">
      <c r="A8" s="15" t="s">
        <v>26</v>
      </c>
      <c r="B8" s="51">
        <v>1389755101</v>
      </c>
      <c r="C8" s="60">
        <f>B8/B23*100</f>
        <v>54.700410857794466</v>
      </c>
      <c r="D8" s="51">
        <v>1371025022</v>
      </c>
      <c r="E8" s="91">
        <f>D8/D23*100</f>
        <v>59.35804331626585</v>
      </c>
    </row>
    <row r="9" spans="1:5" s="14" customFormat="1" ht="30" customHeight="1">
      <c r="A9" s="15" t="s">
        <v>27</v>
      </c>
      <c r="B9" s="51">
        <v>339565914</v>
      </c>
      <c r="C9" s="60">
        <f>B9/B23*100</f>
        <v>13.365228877906096</v>
      </c>
      <c r="D9" s="51">
        <v>329918023</v>
      </c>
      <c r="E9" s="91">
        <f>D9/D23*100</f>
        <v>14.283684094607862</v>
      </c>
    </row>
    <row r="10" spans="1:5" s="14" customFormat="1" ht="30" customHeight="1">
      <c r="A10" s="15" t="s">
        <v>137</v>
      </c>
      <c r="B10" s="51">
        <v>51986713</v>
      </c>
      <c r="C10" s="60">
        <f>B10/B23*100</f>
        <v>2.0461839342773853</v>
      </c>
      <c r="D10" s="51">
        <v>53697274</v>
      </c>
      <c r="E10" s="91">
        <f>D10/D23*100</f>
        <v>2.324804481983697</v>
      </c>
    </row>
    <row r="11" spans="1:5" s="14" customFormat="1" ht="30" customHeight="1">
      <c r="A11" s="25" t="s">
        <v>28</v>
      </c>
      <c r="B11" s="51">
        <v>41473834</v>
      </c>
      <c r="C11" s="60">
        <f>B11/B23*100</f>
        <v>1.6323996638080807</v>
      </c>
      <c r="D11" s="51">
        <v>39839335</v>
      </c>
      <c r="E11" s="91">
        <f>D11/D23*100</f>
        <v>1.7248299153370423</v>
      </c>
    </row>
    <row r="12" spans="1:5" s="14" customFormat="1" ht="30" customHeight="1">
      <c r="A12" s="26" t="s">
        <v>29</v>
      </c>
      <c r="B12" s="51">
        <v>120506018</v>
      </c>
      <c r="C12" s="60">
        <f>B12/B23*100</f>
        <v>4.743086527038965</v>
      </c>
      <c r="D12" s="51">
        <v>86657928</v>
      </c>
      <c r="E12" s="91">
        <f>D12/D23*100</f>
        <v>3.751824336814947</v>
      </c>
    </row>
    <row r="13" spans="1:5" s="14" customFormat="1" ht="30" customHeight="1">
      <c r="A13" s="26" t="s">
        <v>30</v>
      </c>
      <c r="B13" s="51">
        <f>SUM(B14:B15)</f>
        <v>471108550</v>
      </c>
      <c r="C13" s="60">
        <f>B13/B23*100</f>
        <v>18.542713910585466</v>
      </c>
      <c r="D13" s="51">
        <f>SUM(D14:D15)</f>
        <v>325968613</v>
      </c>
      <c r="E13" s="91">
        <f>D13/D23*100</f>
        <v>14.112695785793692</v>
      </c>
    </row>
    <row r="14" spans="1:5" s="14" customFormat="1" ht="30" customHeight="1">
      <c r="A14" s="15" t="s">
        <v>31</v>
      </c>
      <c r="B14" s="51">
        <v>458542624</v>
      </c>
      <c r="C14" s="60">
        <f>B14/B23*100</f>
        <v>18.04812222711976</v>
      </c>
      <c r="D14" s="51">
        <v>318962918</v>
      </c>
      <c r="E14" s="91">
        <f>D14/D23*100</f>
        <v>13.809386699090132</v>
      </c>
    </row>
    <row r="15" spans="1:5" s="14" customFormat="1" ht="30" customHeight="1">
      <c r="A15" s="15" t="s">
        <v>32</v>
      </c>
      <c r="B15" s="51">
        <v>12565926</v>
      </c>
      <c r="C15" s="60">
        <f>B15/B23*100</f>
        <v>0.4945916834657057</v>
      </c>
      <c r="D15" s="51">
        <v>7005695</v>
      </c>
      <c r="E15" s="91">
        <f>D15/D23*100</f>
        <v>0.30330908670355916</v>
      </c>
    </row>
    <row r="16" spans="1:5" s="14" customFormat="1" ht="30" customHeight="1">
      <c r="A16" s="26" t="s">
        <v>33</v>
      </c>
      <c r="B16" s="51">
        <f>SUM(B17:B18)</f>
        <v>5044153</v>
      </c>
      <c r="C16" s="60">
        <f>B16/B23*100</f>
        <v>0.19853659204491494</v>
      </c>
      <c r="D16" s="51">
        <f>SUM(D17:D18)</f>
        <v>10760746</v>
      </c>
      <c r="E16" s="91">
        <f>D16/D23*100</f>
        <v>0.46588269136880456</v>
      </c>
    </row>
    <row r="17" spans="1:5" s="14" customFormat="1" ht="30" customHeight="1">
      <c r="A17" s="15" t="s">
        <v>34</v>
      </c>
      <c r="B17" s="51">
        <v>4646674</v>
      </c>
      <c r="C17" s="60">
        <f>B17/B23*100</f>
        <v>0.18289191868361507</v>
      </c>
      <c r="D17" s="51">
        <v>10569223</v>
      </c>
      <c r="E17" s="91">
        <f>D17/D23*100</f>
        <v>0.4575907708366196</v>
      </c>
    </row>
    <row r="18" spans="1:5" s="14" customFormat="1" ht="30" customHeight="1">
      <c r="A18" s="15" t="s">
        <v>35</v>
      </c>
      <c r="B18" s="51">
        <v>397479</v>
      </c>
      <c r="C18" s="60">
        <f>B18/B23*100</f>
        <v>0.015644673361299852</v>
      </c>
      <c r="D18" s="51">
        <v>191523</v>
      </c>
      <c r="E18" s="91">
        <f>D18/D23*100</f>
        <v>0.008291920532184995</v>
      </c>
    </row>
    <row r="19" spans="1:5" s="14" customFormat="1" ht="30" customHeight="1">
      <c r="A19" s="26" t="s">
        <v>36</v>
      </c>
      <c r="B19" s="51">
        <f>SUM(B20:B22)</f>
        <v>121226376</v>
      </c>
      <c r="C19" s="60">
        <f>B19/B23*100</f>
        <v>4.771439636544622</v>
      </c>
      <c r="D19" s="51">
        <f>SUM(D20:D22)</f>
        <v>91887467</v>
      </c>
      <c r="E19" s="91">
        <f>D19/D23*100</f>
        <v>3.9782353778281</v>
      </c>
    </row>
    <row r="20" spans="1:5" s="14" customFormat="1" ht="30" customHeight="1">
      <c r="A20" s="15" t="s">
        <v>37</v>
      </c>
      <c r="B20" s="51">
        <v>51026601</v>
      </c>
      <c r="C20" s="60">
        <f>B20/B23*100</f>
        <v>2.008394167697857</v>
      </c>
      <c r="D20" s="51">
        <v>30058823</v>
      </c>
      <c r="E20" s="91">
        <f>D20/D23*100</f>
        <v>1.3013861082325078</v>
      </c>
    </row>
    <row r="21" spans="1:5" s="14" customFormat="1" ht="30" customHeight="1">
      <c r="A21" s="15" t="s">
        <v>117</v>
      </c>
      <c r="B21" s="51">
        <v>54812306</v>
      </c>
      <c r="C21" s="81">
        <f>B21/B23*100</f>
        <v>2.1573985633193606</v>
      </c>
      <c r="D21" s="51">
        <v>49901019</v>
      </c>
      <c r="E21" s="92">
        <f>D21/D23*100</f>
        <v>2.1604469647147004</v>
      </c>
    </row>
    <row r="22" spans="1:5" s="14" customFormat="1" ht="30" customHeight="1">
      <c r="A22" s="15" t="s">
        <v>111</v>
      </c>
      <c r="B22" s="54">
        <v>15387469</v>
      </c>
      <c r="C22" s="80">
        <f>B22/B23*100</f>
        <v>0.6056469055274047</v>
      </c>
      <c r="D22" s="54">
        <v>11927625</v>
      </c>
      <c r="E22" s="80">
        <f>D22/D23*100</f>
        <v>0.5164023048808919</v>
      </c>
    </row>
    <row r="23" spans="1:5" s="14" customFormat="1" ht="30" customHeight="1" thickBot="1">
      <c r="A23" s="27" t="s">
        <v>38</v>
      </c>
      <c r="B23" s="22">
        <f>B7+B11+B12+B13+B16+B19</f>
        <v>2540666659</v>
      </c>
      <c r="C23" s="79">
        <f>B23/B23*100</f>
        <v>100</v>
      </c>
      <c r="D23" s="22">
        <f>D7+D11+D12+D13+D16+D19</f>
        <v>2309754408</v>
      </c>
      <c r="E23" s="79">
        <f>D23/D23*100</f>
        <v>100</v>
      </c>
    </row>
    <row r="26" ht="16.5">
      <c r="A26" s="24"/>
    </row>
  </sheetData>
  <sheetProtection/>
  <mergeCells count="2">
    <mergeCell ref="A2:D2"/>
    <mergeCell ref="A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39" sqref="B39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  <col min="7" max="7" width="17.875" style="0" customWidth="1"/>
  </cols>
  <sheetData>
    <row r="1" ht="16.5">
      <c r="A1" s="1" t="s">
        <v>138</v>
      </c>
    </row>
    <row r="2" spans="1:4" ht="19.5">
      <c r="A2" s="106" t="s">
        <v>139</v>
      </c>
      <c r="B2" s="107"/>
      <c r="C2" s="107"/>
      <c r="D2" s="107"/>
    </row>
    <row r="3" spans="1:5" ht="21">
      <c r="A3" s="108" t="s">
        <v>140</v>
      </c>
      <c r="B3" s="108"/>
      <c r="C3" s="108"/>
      <c r="D3" s="108"/>
      <c r="E3" s="3" t="s">
        <v>141</v>
      </c>
    </row>
    <row r="4" spans="1:4" ht="11.25" customHeight="1" thickBot="1">
      <c r="A4" s="6"/>
      <c r="B4" s="6"/>
      <c r="C4" s="6"/>
      <c r="D4" s="6"/>
    </row>
    <row r="5" spans="1:5" ht="20.25" customHeight="1" thickBot="1">
      <c r="A5" s="7" t="s">
        <v>142</v>
      </c>
      <c r="B5" s="45" t="s">
        <v>143</v>
      </c>
      <c r="C5" s="9" t="s">
        <v>144</v>
      </c>
      <c r="D5" s="8" t="s">
        <v>145</v>
      </c>
      <c r="E5" s="10" t="s">
        <v>39</v>
      </c>
    </row>
    <row r="6" spans="1:5" s="14" customFormat="1" ht="18" customHeight="1">
      <c r="A6" s="37" t="s">
        <v>40</v>
      </c>
      <c r="B6" s="61">
        <f>SUM(B7:B9)</f>
        <v>849728</v>
      </c>
      <c r="C6" s="63">
        <f>B6/B42*100</f>
        <v>0.03815568088433284</v>
      </c>
      <c r="D6" s="61">
        <f>SUM(D8:D9)</f>
        <v>301350</v>
      </c>
      <c r="E6" s="63">
        <f>D6/D42*100</f>
        <v>0.013576379635313952</v>
      </c>
    </row>
    <row r="7" spans="1:5" s="14" customFormat="1" ht="18" customHeight="1">
      <c r="A7" s="38" t="s">
        <v>44</v>
      </c>
      <c r="B7" s="61">
        <v>586578</v>
      </c>
      <c r="C7" s="17"/>
      <c r="D7" s="61"/>
      <c r="E7" s="17"/>
    </row>
    <row r="8" spans="1:5" s="14" customFormat="1" ht="18" customHeight="1">
      <c r="A8" s="38" t="s">
        <v>41</v>
      </c>
      <c r="B8" s="64">
        <v>28150</v>
      </c>
      <c r="C8" s="17">
        <f>B8/B42*100</f>
        <v>0.0012640308626924964</v>
      </c>
      <c r="D8" s="64">
        <v>26350</v>
      </c>
      <c r="E8" s="17">
        <f>D8/D42*100</f>
        <v>0.001187116653029775</v>
      </c>
    </row>
    <row r="9" spans="1:5" s="14" customFormat="1" ht="18" customHeight="1">
      <c r="A9" s="38" t="s">
        <v>42</v>
      </c>
      <c r="B9" s="64">
        <v>235000</v>
      </c>
      <c r="C9" s="17">
        <f>B9/B42*100</f>
        <v>0.01055230027469757</v>
      </c>
      <c r="D9" s="64">
        <v>275000</v>
      </c>
      <c r="E9" s="17">
        <f>D9/D42*100</f>
        <v>0.01238926298228418</v>
      </c>
    </row>
    <row r="10" spans="1:5" s="14" customFormat="1" ht="18" customHeight="1">
      <c r="A10" s="65" t="s">
        <v>43</v>
      </c>
      <c r="B10" s="61">
        <f>SUM(B11:B15)</f>
        <v>500909682</v>
      </c>
      <c r="C10" s="17">
        <f>B10/B42*100</f>
        <v>22.492550531775628</v>
      </c>
      <c r="D10" s="61">
        <f>SUM(D11:D15)</f>
        <v>473874652</v>
      </c>
      <c r="E10" s="17">
        <f>D10/D42*100</f>
        <v>21.34893703369599</v>
      </c>
    </row>
    <row r="11" spans="1:5" s="14" customFormat="1" ht="18" customHeight="1">
      <c r="A11" s="38" t="s">
        <v>44</v>
      </c>
      <c r="B11" s="64">
        <v>353576846</v>
      </c>
      <c r="C11" s="17">
        <f>B11/B42*100</f>
        <v>15.876804464563833</v>
      </c>
      <c r="D11" s="64">
        <v>347646090</v>
      </c>
      <c r="E11" s="17">
        <f>D11/D42*100</f>
        <v>15.66210485008303</v>
      </c>
    </row>
    <row r="12" spans="1:5" s="14" customFormat="1" ht="18" customHeight="1">
      <c r="A12" s="38" t="s">
        <v>45</v>
      </c>
      <c r="B12" s="64">
        <v>62060960</v>
      </c>
      <c r="C12" s="17">
        <f>B12/B42*100</f>
        <v>2.7867484478978506</v>
      </c>
      <c r="D12" s="64">
        <v>61626831</v>
      </c>
      <c r="E12" s="17">
        <f>D12/D42*100</f>
        <v>2.7764036946319384</v>
      </c>
    </row>
    <row r="13" spans="1:5" s="14" customFormat="1" ht="18" customHeight="1">
      <c r="A13" s="38" t="s">
        <v>46</v>
      </c>
      <c r="B13" s="64">
        <v>12882488</v>
      </c>
      <c r="C13" s="17">
        <f>B13/B42*100</f>
        <v>0.5784675815369709</v>
      </c>
      <c r="D13" s="64">
        <v>17690620</v>
      </c>
      <c r="E13" s="17">
        <f>D13/D42*100</f>
        <v>0.7969954309078405</v>
      </c>
    </row>
    <row r="14" spans="1:5" s="14" customFormat="1" ht="18" customHeight="1">
      <c r="A14" s="38" t="s">
        <v>47</v>
      </c>
      <c r="B14" s="64">
        <v>17128121</v>
      </c>
      <c r="C14" s="17">
        <f>B14/B42*100</f>
        <v>0.7691109614185244</v>
      </c>
      <c r="D14" s="64">
        <v>22912129</v>
      </c>
      <c r="E14" s="17">
        <f>D14/D42*100</f>
        <v>1.0322341515091629</v>
      </c>
    </row>
    <row r="15" spans="1:5" s="14" customFormat="1" ht="18" customHeight="1">
      <c r="A15" s="38" t="s">
        <v>118</v>
      </c>
      <c r="B15" s="64">
        <v>55261267</v>
      </c>
      <c r="C15" s="17">
        <f>B15/B42*100</f>
        <v>2.48141907635845</v>
      </c>
      <c r="D15" s="64">
        <v>23998982</v>
      </c>
      <c r="E15" s="17">
        <f>D15/D42*100</f>
        <v>1.0811989065640155</v>
      </c>
    </row>
    <row r="16" spans="1:5" s="14" customFormat="1" ht="18" customHeight="1">
      <c r="A16" s="40" t="s">
        <v>48</v>
      </c>
      <c r="B16" s="61">
        <f>SUM(B17:B21)</f>
        <v>1368672643</v>
      </c>
      <c r="C16" s="17">
        <f>B16/B42*100</f>
        <v>61.45806258170191</v>
      </c>
      <c r="D16" s="61">
        <f>SUM(D17:D21)</f>
        <v>1398022399</v>
      </c>
      <c r="E16" s="17">
        <f>D16/D42*100</f>
        <v>62.983516932126626</v>
      </c>
    </row>
    <row r="17" spans="1:5" s="14" customFormat="1" ht="18" customHeight="1">
      <c r="A17" s="38" t="s">
        <v>44</v>
      </c>
      <c r="B17" s="64">
        <v>925923321</v>
      </c>
      <c r="C17" s="17">
        <f>B17/B42*100</f>
        <v>41.57711027462633</v>
      </c>
      <c r="D17" s="64">
        <v>898279234</v>
      </c>
      <c r="E17" s="17">
        <f>D17/D42*100</f>
        <v>40.46915513291196</v>
      </c>
    </row>
    <row r="18" spans="1:5" s="14" customFormat="1" ht="18" customHeight="1">
      <c r="A18" s="38" t="s">
        <v>45</v>
      </c>
      <c r="B18" s="64">
        <v>247333377</v>
      </c>
      <c r="C18" s="17">
        <f>B18/B42*100</f>
        <v>11.106110902378628</v>
      </c>
      <c r="D18" s="64">
        <v>250540945</v>
      </c>
      <c r="E18" s="17">
        <f>D18/D42*100</f>
        <v>11.28733692885453</v>
      </c>
    </row>
    <row r="19" spans="1:5" s="14" customFormat="1" ht="18" customHeight="1">
      <c r="A19" s="38" t="s">
        <v>46</v>
      </c>
      <c r="B19" s="64">
        <v>27850322</v>
      </c>
      <c r="C19" s="17">
        <f>B19/B42*100</f>
        <v>1.2505742999617693</v>
      </c>
      <c r="D19" s="64">
        <v>47397827</v>
      </c>
      <c r="E19" s="17">
        <f>D19/D42*100</f>
        <v>2.135360521788398</v>
      </c>
    </row>
    <row r="20" spans="1:5" s="14" customFormat="1" ht="18" customHeight="1">
      <c r="A20" s="38" t="s">
        <v>47</v>
      </c>
      <c r="B20" s="64">
        <v>29207747</v>
      </c>
      <c r="C20" s="17">
        <f>B20/B42*100</f>
        <v>1.311527305069775</v>
      </c>
      <c r="D20" s="64">
        <v>24683953</v>
      </c>
      <c r="E20" s="17">
        <f>D20/D42*100</f>
        <v>1.1120581278521546</v>
      </c>
    </row>
    <row r="21" spans="1:5" s="14" customFormat="1" ht="18" customHeight="1">
      <c r="A21" s="38" t="s">
        <v>118</v>
      </c>
      <c r="B21" s="64">
        <v>138357876</v>
      </c>
      <c r="C21" s="17">
        <f>B21/B42*100</f>
        <v>6.212739799665414</v>
      </c>
      <c r="D21" s="64">
        <v>177120440</v>
      </c>
      <c r="E21" s="17">
        <f>D21/D42*100</f>
        <v>7.979606220719584</v>
      </c>
    </row>
    <row r="22" spans="1:5" s="14" customFormat="1" ht="18" customHeight="1">
      <c r="A22" s="65" t="s">
        <v>49</v>
      </c>
      <c r="B22" s="64">
        <f>SUM(B23:B25)</f>
        <v>175604018</v>
      </c>
      <c r="C22" s="17">
        <f>B22/B42*100</f>
        <v>7.885218414380413</v>
      </c>
      <c r="D22" s="64">
        <f>SUM(D23:D25)</f>
        <v>181884001</v>
      </c>
      <c r="E22" s="17">
        <f>D22/D42*100</f>
        <v>8.19421352966923</v>
      </c>
    </row>
    <row r="23" spans="1:5" s="14" customFormat="1" ht="18" customHeight="1">
      <c r="A23" s="38" t="s">
        <v>50</v>
      </c>
      <c r="B23" s="64">
        <v>72118181</v>
      </c>
      <c r="C23" s="17">
        <f>B23/B42*100</f>
        <v>3.2383519199020814</v>
      </c>
      <c r="D23" s="64">
        <v>77403070</v>
      </c>
      <c r="E23" s="17">
        <f>D23/D42*100</f>
        <v>3.4871526904223673</v>
      </c>
    </row>
    <row r="24" spans="1:5" s="14" customFormat="1" ht="18" customHeight="1">
      <c r="A24" s="38" t="s">
        <v>51</v>
      </c>
      <c r="B24" s="64">
        <v>101773497</v>
      </c>
      <c r="C24" s="17">
        <f>B24/B42*100</f>
        <v>4.56997659723418</v>
      </c>
      <c r="D24" s="64">
        <v>103090973</v>
      </c>
      <c r="E24" s="17">
        <f>D24/D42*100</f>
        <v>4.644440638532936</v>
      </c>
    </row>
    <row r="25" spans="1:5" s="14" customFormat="1" ht="18" customHeight="1">
      <c r="A25" s="38" t="s">
        <v>52</v>
      </c>
      <c r="B25" s="64">
        <v>1712340</v>
      </c>
      <c r="C25" s="17">
        <f>B25/B42*100</f>
        <v>0.07688989724415164</v>
      </c>
      <c r="D25" s="64">
        <v>1389958</v>
      </c>
      <c r="E25" s="17">
        <f>D25/D42*100</f>
        <v>0.06262020071392636</v>
      </c>
    </row>
    <row r="26" spans="1:5" s="14" customFormat="1" ht="18" customHeight="1">
      <c r="A26" s="65" t="s">
        <v>53</v>
      </c>
      <c r="B26" s="64">
        <f>SUM(B27:B31)</f>
        <v>32025444</v>
      </c>
      <c r="C26" s="17">
        <f>B26/B42*100</f>
        <v>1.4380514958234538</v>
      </c>
      <c r="D26" s="64">
        <f>SUM(D27:D31)</f>
        <v>32224268</v>
      </c>
      <c r="E26" s="17">
        <f>D26/D42*100</f>
        <v>1.4517633842312896</v>
      </c>
    </row>
    <row r="27" spans="1:5" s="14" customFormat="1" ht="18" customHeight="1">
      <c r="A27" s="38" t="s">
        <v>44</v>
      </c>
      <c r="B27" s="64">
        <v>20723133</v>
      </c>
      <c r="C27" s="17">
        <f>B27/B42*100</f>
        <v>0.9305392427595501</v>
      </c>
      <c r="D27" s="64">
        <v>23060407</v>
      </c>
      <c r="E27" s="17">
        <f>D27/D42*100</f>
        <v>1.0389143520054798</v>
      </c>
    </row>
    <row r="28" spans="1:5" s="14" customFormat="1" ht="18" customHeight="1">
      <c r="A28" s="38" t="s">
        <v>45</v>
      </c>
      <c r="B28" s="64">
        <v>8448086</v>
      </c>
      <c r="C28" s="17">
        <f>B28/B42*100</f>
        <v>0.3793478307168881</v>
      </c>
      <c r="D28" s="64">
        <v>6398918</v>
      </c>
      <c r="E28" s="17">
        <f>D28/D42*100</f>
        <v>0.2882831923784433</v>
      </c>
    </row>
    <row r="29" spans="1:5" s="14" customFormat="1" ht="18" customHeight="1">
      <c r="A29" s="38" t="s">
        <v>46</v>
      </c>
      <c r="B29" s="64">
        <v>33864</v>
      </c>
      <c r="C29" s="17">
        <f>B29/B42*100</f>
        <v>0.001520608921286632</v>
      </c>
      <c r="D29" s="64">
        <v>6765</v>
      </c>
      <c r="E29" s="17">
        <f>D29/D42*100</f>
        <v>0.00030477586936419074</v>
      </c>
    </row>
    <row r="30" spans="1:5" s="14" customFormat="1" ht="18" customHeight="1">
      <c r="A30" s="38" t="s">
        <v>54</v>
      </c>
      <c r="B30" s="64">
        <v>488214</v>
      </c>
      <c r="C30" s="17">
        <f>B30/B42*100</f>
        <v>0.021922471175792338</v>
      </c>
      <c r="D30" s="64">
        <v>600954</v>
      </c>
      <c r="E30" s="17">
        <f>D30/D42*100</f>
        <v>0.027074098713656746</v>
      </c>
    </row>
    <row r="31" spans="1:5" s="14" customFormat="1" ht="18" customHeight="1">
      <c r="A31" s="38" t="s">
        <v>118</v>
      </c>
      <c r="B31" s="64">
        <v>2332147</v>
      </c>
      <c r="C31" s="17">
        <f>B31/B42*100</f>
        <v>0.10472134224993666</v>
      </c>
      <c r="D31" s="64">
        <v>2157224</v>
      </c>
      <c r="E31" s="17">
        <f>D31/D42*100</f>
        <v>0.09718696526434546</v>
      </c>
    </row>
    <row r="32" spans="1:5" s="14" customFormat="1" ht="18" customHeight="1">
      <c r="A32" s="65" t="s">
        <v>55</v>
      </c>
      <c r="B32" s="61">
        <f>SUM(B33:B36)</f>
        <v>123534675</v>
      </c>
      <c r="C32" s="17">
        <f>B32/B42*100</f>
        <v>5.547127595477341</v>
      </c>
      <c r="D32" s="61">
        <f>SUM(D33:D35)</f>
        <v>100989080</v>
      </c>
      <c r="E32" s="17">
        <f>D32/D42*100</f>
        <v>4.549746438032493</v>
      </c>
    </row>
    <row r="33" spans="1:5" s="14" customFormat="1" ht="18" customHeight="1">
      <c r="A33" s="38" t="s">
        <v>44</v>
      </c>
      <c r="B33" s="64">
        <v>75127885</v>
      </c>
      <c r="C33" s="17">
        <f>B33/B42*100</f>
        <v>3.3734978788210532</v>
      </c>
      <c r="D33" s="64">
        <v>59749105</v>
      </c>
      <c r="E33" s="17">
        <f>D33/D42*100</f>
        <v>2.6918086356404016</v>
      </c>
    </row>
    <row r="34" spans="1:5" s="14" customFormat="1" ht="18" customHeight="1">
      <c r="A34" s="38" t="s">
        <v>45</v>
      </c>
      <c r="B34" s="64">
        <v>48027509</v>
      </c>
      <c r="C34" s="17">
        <f>B34/B42*100</f>
        <v>2.1565987081435747</v>
      </c>
      <c r="D34" s="64">
        <v>41239975</v>
      </c>
      <c r="E34" s="17">
        <f>D34/D42*100</f>
        <v>1.8579378023920907</v>
      </c>
    </row>
    <row r="35" spans="1:5" s="14" customFormat="1" ht="18" customHeight="1">
      <c r="A35" s="38" t="s">
        <v>46</v>
      </c>
      <c r="B35" s="64">
        <v>120750</v>
      </c>
      <c r="C35" s="17"/>
      <c r="D35" s="64"/>
      <c r="E35" s="17"/>
    </row>
    <row r="36" spans="1:5" s="14" customFormat="1" ht="18" customHeight="1">
      <c r="A36" s="38" t="s">
        <v>54</v>
      </c>
      <c r="B36" s="64">
        <v>258531</v>
      </c>
      <c r="C36" s="17"/>
      <c r="D36" s="64"/>
      <c r="E36" s="17"/>
    </row>
    <row r="37" spans="1:5" s="14" customFormat="1" ht="18" customHeight="1">
      <c r="A37" s="65" t="s">
        <v>56</v>
      </c>
      <c r="B37" s="64">
        <f>SUM(B38)</f>
        <v>11019426</v>
      </c>
      <c r="C37" s="17">
        <f>B37/B42*100</f>
        <v>0.49480975322046616</v>
      </c>
      <c r="D37" s="64">
        <f>SUM(D38)</f>
        <v>19146751</v>
      </c>
      <c r="E37" s="17">
        <f>D37/D42*100</f>
        <v>0.8625968487102275</v>
      </c>
    </row>
    <row r="38" spans="1:5" s="14" customFormat="1" ht="18" customHeight="1">
      <c r="A38" s="38" t="s">
        <v>57</v>
      </c>
      <c r="B38" s="64">
        <v>11019426</v>
      </c>
      <c r="C38" s="17">
        <f>B38/B42*100</f>
        <v>0.49480975322046616</v>
      </c>
      <c r="D38" s="64">
        <v>19146751</v>
      </c>
      <c r="E38" s="17">
        <f>D38/D42*100</f>
        <v>0.8625968487102275</v>
      </c>
    </row>
    <row r="39" spans="1:5" s="14" customFormat="1" ht="18" customHeight="1">
      <c r="A39" s="65" t="s">
        <v>58</v>
      </c>
      <c r="B39" s="64">
        <f>SUM(B40:B41)</f>
        <v>14386970</v>
      </c>
      <c r="C39" s="17">
        <f>B39/B42*100</f>
        <v>0.6460239467364498</v>
      </c>
      <c r="D39" s="64">
        <f>SUM(D40:D41)</f>
        <v>13221416</v>
      </c>
      <c r="E39" s="17">
        <f>D39/D42*100</f>
        <v>0.5956494538988355</v>
      </c>
    </row>
    <row r="40" spans="1:5" s="14" customFormat="1" ht="18" customHeight="1">
      <c r="A40" s="65" t="s">
        <v>112</v>
      </c>
      <c r="B40" s="64">
        <v>2154813</v>
      </c>
      <c r="C40" s="17">
        <f>B40/B42*100</f>
        <v>0.0967584417524336</v>
      </c>
      <c r="D40" s="64">
        <v>3153335</v>
      </c>
      <c r="E40" s="17">
        <f>D40/D42*100</f>
        <v>0.14206362394996755</v>
      </c>
    </row>
    <row r="41" spans="1:5" s="14" customFormat="1" ht="18" customHeight="1" thickBot="1">
      <c r="A41" s="41" t="s">
        <v>113</v>
      </c>
      <c r="B41" s="66">
        <v>12232157</v>
      </c>
      <c r="C41" s="23">
        <f>B41/B42*100</f>
        <v>0.5492655049840163</v>
      </c>
      <c r="D41" s="66">
        <v>10068081</v>
      </c>
      <c r="E41" s="23">
        <f>D41/D42*100</f>
        <v>0.45358582994886787</v>
      </c>
    </row>
    <row r="42" spans="1:5" s="14" customFormat="1" ht="18" customHeight="1" thickBot="1">
      <c r="A42" s="82" t="s">
        <v>59</v>
      </c>
      <c r="B42" s="62">
        <f>B6+B10+B16+B22+B26+B32+B37+B39</f>
        <v>2227002586</v>
      </c>
      <c r="C42" s="23">
        <f>B42/B42*100</f>
        <v>100</v>
      </c>
      <c r="D42" s="62">
        <f>D6+D10+D16+D22+D26+D32+D37+D39</f>
        <v>2219663917</v>
      </c>
      <c r="E42" s="23">
        <f>D42/D42*100</f>
        <v>100</v>
      </c>
    </row>
    <row r="43" ht="18" customHeight="1"/>
    <row r="45" ht="16.5">
      <c r="A45" s="24"/>
    </row>
  </sheetData>
  <sheetProtection/>
  <mergeCells count="2"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D5" sqref="D5"/>
    </sheetView>
  </sheetViews>
  <sheetFormatPr defaultColWidth="9.00390625" defaultRowHeight="16.5"/>
  <cols>
    <col min="1" max="1" width="43.25390625" style="93" customWidth="1"/>
    <col min="2" max="3" width="17.875" style="93" customWidth="1"/>
    <col min="4" max="16384" width="9.00390625" style="93" customWidth="1"/>
  </cols>
  <sheetData>
    <row r="1" spans="1:3" ht="16.5">
      <c r="A1" s="93" t="s">
        <v>185</v>
      </c>
      <c r="C1" s="94" t="s">
        <v>146</v>
      </c>
    </row>
    <row r="2" spans="1:3" ht="19.5" customHeight="1">
      <c r="A2" s="109" t="s">
        <v>139</v>
      </c>
      <c r="B2" s="106"/>
      <c r="C2" s="106"/>
    </row>
    <row r="3" spans="1:3" ht="20.25" customHeight="1">
      <c r="A3" s="110" t="s">
        <v>147</v>
      </c>
      <c r="B3" s="111"/>
      <c r="C3" s="111"/>
    </row>
    <row r="4" spans="1:3" ht="20.25" customHeight="1">
      <c r="A4" s="111" t="s">
        <v>148</v>
      </c>
      <c r="B4" s="111"/>
      <c r="C4" s="111"/>
    </row>
    <row r="5" spans="1:3" ht="18.75" customHeight="1" thickBot="1">
      <c r="A5" s="28"/>
      <c r="B5" s="112" t="s">
        <v>149</v>
      </c>
      <c r="C5" s="112"/>
    </row>
    <row r="6" spans="1:3" ht="30.75" customHeight="1" thickBot="1">
      <c r="A6" s="34" t="s">
        <v>150</v>
      </c>
      <c r="B6" s="35" t="s">
        <v>151</v>
      </c>
      <c r="C6" s="36" t="s">
        <v>145</v>
      </c>
    </row>
    <row r="7" spans="1:3" s="14" customFormat="1" ht="18" customHeight="1">
      <c r="A7" s="37" t="s">
        <v>152</v>
      </c>
      <c r="B7" s="67"/>
      <c r="C7" s="67"/>
    </row>
    <row r="8" spans="1:3" s="14" customFormat="1" ht="18" customHeight="1">
      <c r="A8" s="38" t="s">
        <v>153</v>
      </c>
      <c r="B8" s="51">
        <v>313664073</v>
      </c>
      <c r="C8" s="51">
        <v>90090491</v>
      </c>
    </row>
    <row r="9" spans="1:3" s="14" customFormat="1" ht="18" customHeight="1">
      <c r="A9" s="38" t="s">
        <v>154</v>
      </c>
      <c r="B9" s="51">
        <v>206405548</v>
      </c>
      <c r="C9" s="51">
        <v>222825711</v>
      </c>
    </row>
    <row r="10" spans="1:3" s="14" customFormat="1" ht="18" customHeight="1">
      <c r="A10" s="38" t="s">
        <v>155</v>
      </c>
      <c r="B10" s="16">
        <v>-16299028</v>
      </c>
      <c r="C10" s="16">
        <v>-3249662</v>
      </c>
    </row>
    <row r="11" spans="1:3" s="14" customFormat="1" ht="18" customHeight="1">
      <c r="A11" s="38" t="s">
        <v>156</v>
      </c>
      <c r="B11" s="16">
        <v>-5318057</v>
      </c>
      <c r="C11" s="16">
        <v>24812025</v>
      </c>
    </row>
    <row r="12" spans="1:3" s="14" customFormat="1" ht="18" customHeight="1">
      <c r="A12" s="38" t="s">
        <v>157</v>
      </c>
      <c r="B12" s="44">
        <v>13090290</v>
      </c>
      <c r="C12" s="44">
        <v>2531104</v>
      </c>
    </row>
    <row r="13" spans="1:3" s="14" customFormat="1" ht="18" customHeight="1">
      <c r="A13" s="38" t="s">
        <v>158</v>
      </c>
      <c r="B13" s="18">
        <f>SUM(B8:B12)</f>
        <v>511542826</v>
      </c>
      <c r="C13" s="18">
        <f>SUM(C8:C12)</f>
        <v>337009669</v>
      </c>
    </row>
    <row r="14" spans="1:3" s="14" customFormat="1" ht="18" customHeight="1">
      <c r="A14" s="39"/>
      <c r="B14" s="16"/>
      <c r="C14" s="16"/>
    </row>
    <row r="15" spans="1:3" s="14" customFormat="1" ht="18" customHeight="1">
      <c r="A15" s="39" t="s">
        <v>159</v>
      </c>
      <c r="B15" s="16"/>
      <c r="C15" s="16"/>
    </row>
    <row r="16" spans="1:3" s="14" customFormat="1" ht="18" customHeight="1">
      <c r="A16" s="38" t="s">
        <v>160</v>
      </c>
      <c r="B16" s="16"/>
      <c r="C16" s="16"/>
    </row>
    <row r="17" spans="1:3" s="14" customFormat="1" ht="18" customHeight="1">
      <c r="A17" s="38" t="s">
        <v>161</v>
      </c>
      <c r="B17" s="16">
        <v>581000</v>
      </c>
      <c r="C17" s="16">
        <v>396700</v>
      </c>
    </row>
    <row r="18" spans="1:3" s="14" customFormat="1" ht="18" customHeight="1">
      <c r="A18" s="38" t="s">
        <v>162</v>
      </c>
      <c r="B18" s="16">
        <v>-169856933</v>
      </c>
      <c r="C18" s="16">
        <v>-178498790</v>
      </c>
    </row>
    <row r="19" spans="1:3" s="14" customFormat="1" ht="18" customHeight="1">
      <c r="A19" s="38" t="s">
        <v>163</v>
      </c>
      <c r="B19" s="16">
        <v>-8575866</v>
      </c>
      <c r="C19" s="16">
        <v>-9809184</v>
      </c>
    </row>
    <row r="20" spans="1:3" s="14" customFormat="1" ht="18" customHeight="1">
      <c r="A20" s="38" t="s">
        <v>164</v>
      </c>
      <c r="B20" s="44">
        <v>-577500</v>
      </c>
      <c r="C20" s="44">
        <v>-619786</v>
      </c>
    </row>
    <row r="21" spans="1:3" s="14" customFormat="1" ht="18" customHeight="1">
      <c r="A21" s="38" t="s">
        <v>165</v>
      </c>
      <c r="B21" s="44">
        <f>SUM(B17:B20)</f>
        <v>-178429299</v>
      </c>
      <c r="C21" s="44">
        <f>SUM(C17:C20)</f>
        <v>-188531060</v>
      </c>
    </row>
    <row r="22" spans="1:3" s="14" customFormat="1" ht="18" customHeight="1">
      <c r="A22" s="39"/>
      <c r="B22" s="16"/>
      <c r="C22" s="16"/>
    </row>
    <row r="23" spans="1:3" s="14" customFormat="1" ht="18" customHeight="1">
      <c r="A23" s="39" t="s">
        <v>166</v>
      </c>
      <c r="B23" s="16"/>
      <c r="C23" s="16"/>
    </row>
    <row r="24" spans="1:3" s="14" customFormat="1" ht="18" customHeight="1">
      <c r="A24" s="38" t="s">
        <v>167</v>
      </c>
      <c r="B24" s="16">
        <v>753423671</v>
      </c>
      <c r="C24" s="16">
        <v>638307478</v>
      </c>
    </row>
    <row r="25" spans="1:3" s="14" customFormat="1" ht="18" customHeight="1">
      <c r="A25" s="38" t="s">
        <v>168</v>
      </c>
      <c r="B25" s="16">
        <v>45946250</v>
      </c>
      <c r="C25" s="16">
        <v>4195704</v>
      </c>
    </row>
    <row r="26" spans="1:3" s="14" customFormat="1" ht="18" customHeight="1">
      <c r="A26" s="38" t="s">
        <v>169</v>
      </c>
      <c r="B26" s="16">
        <v>-787108385</v>
      </c>
      <c r="C26" s="16">
        <v>-579226501</v>
      </c>
    </row>
    <row r="27" spans="1:3" s="14" customFormat="1" ht="18" customHeight="1">
      <c r="A27" s="38" t="s">
        <v>170</v>
      </c>
      <c r="B27" s="16">
        <v>-31301183</v>
      </c>
      <c r="C27" s="61">
        <v>-4397146</v>
      </c>
    </row>
    <row r="28" spans="1:3" s="14" customFormat="1" ht="18" customHeight="1">
      <c r="A28" s="38" t="s">
        <v>171</v>
      </c>
      <c r="B28" s="44">
        <v>-92298750</v>
      </c>
      <c r="C28" s="95">
        <v>-92298750</v>
      </c>
    </row>
    <row r="29" spans="1:3" s="14" customFormat="1" ht="18" customHeight="1">
      <c r="A29" s="38" t="s">
        <v>172</v>
      </c>
      <c r="B29" s="44">
        <f>SUM(B24:B28)</f>
        <v>-111338397</v>
      </c>
      <c r="C29" s="18">
        <f>SUM(C24:C28)</f>
        <v>-33419215</v>
      </c>
    </row>
    <row r="30" spans="1:3" s="14" customFormat="1" ht="18" customHeight="1">
      <c r="A30" s="38" t="s">
        <v>173</v>
      </c>
      <c r="B30" s="83"/>
      <c r="C30" s="83"/>
    </row>
    <row r="31" spans="1:3" s="14" customFormat="1" ht="18" customHeight="1">
      <c r="A31" s="39" t="s">
        <v>174</v>
      </c>
      <c r="B31" s="16">
        <v>221775130</v>
      </c>
      <c r="C31" s="16">
        <v>115059394</v>
      </c>
    </row>
    <row r="32" spans="1:3" s="14" customFormat="1" ht="18" customHeight="1">
      <c r="A32" s="39" t="s">
        <v>175</v>
      </c>
      <c r="B32" s="44">
        <v>399350267</v>
      </c>
      <c r="C32" s="44">
        <v>284290873</v>
      </c>
    </row>
    <row r="33" spans="1:3" s="14" customFormat="1" ht="18" customHeight="1">
      <c r="A33" s="39" t="s">
        <v>176</v>
      </c>
      <c r="B33" s="18">
        <f>SUM(B31:B32)</f>
        <v>621125397</v>
      </c>
      <c r="C33" s="18">
        <f>SUM(C31:C32)</f>
        <v>399350267</v>
      </c>
    </row>
    <row r="34" spans="1:3" ht="18" customHeight="1">
      <c r="A34" s="96"/>
      <c r="B34" s="97"/>
      <c r="C34" s="97"/>
    </row>
    <row r="35" spans="1:3" ht="18" customHeight="1">
      <c r="A35" s="88" t="s">
        <v>177</v>
      </c>
      <c r="B35" s="98"/>
      <c r="C35" s="98"/>
    </row>
    <row r="36" spans="1:3" ht="18" customHeight="1">
      <c r="A36" s="88" t="s">
        <v>178</v>
      </c>
      <c r="B36" s="99">
        <v>10797656</v>
      </c>
      <c r="C36" s="99">
        <v>19958692</v>
      </c>
    </row>
    <row r="37" spans="1:3" ht="18" customHeight="1">
      <c r="A37" s="88" t="s">
        <v>179</v>
      </c>
      <c r="B37" s="98"/>
      <c r="C37" s="98"/>
    </row>
    <row r="38" spans="1:3" ht="18" customHeight="1">
      <c r="A38" s="88" t="s">
        <v>180</v>
      </c>
      <c r="B38" s="99">
        <v>92298750</v>
      </c>
      <c r="C38" s="99">
        <v>92298750</v>
      </c>
    </row>
    <row r="39" spans="1:3" ht="18" customHeight="1" thickBot="1">
      <c r="A39" s="89" t="s">
        <v>181</v>
      </c>
      <c r="B39" s="100"/>
      <c r="C39" s="100"/>
    </row>
    <row r="40" spans="1:3" ht="18" customHeight="1">
      <c r="A40" s="101"/>
      <c r="B40" s="102"/>
      <c r="C40" s="102"/>
    </row>
    <row r="41" spans="1:3" ht="18" customHeight="1">
      <c r="A41" s="103" t="s">
        <v>182</v>
      </c>
      <c r="B41" s="93" t="s">
        <v>183</v>
      </c>
      <c r="C41" s="93" t="s">
        <v>184</v>
      </c>
    </row>
  </sheetData>
  <sheetProtection/>
  <mergeCells count="4">
    <mergeCell ref="A2:C2"/>
    <mergeCell ref="A3:C3"/>
    <mergeCell ref="A4:C4"/>
    <mergeCell ref="B5:C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D10" sqref="D10"/>
    </sheetView>
  </sheetViews>
  <sheetFormatPr defaultColWidth="9.00390625" defaultRowHeight="16.5"/>
  <cols>
    <col min="1" max="1" width="33.50390625" style="0" customWidth="1"/>
    <col min="2" max="2" width="15.875" style="2" customWidth="1"/>
    <col min="3" max="3" width="9.125" style="3" customWidth="1"/>
    <col min="4" max="4" width="15.875" style="2" customWidth="1"/>
    <col min="5" max="5" width="9.00390625" style="3" customWidth="1"/>
  </cols>
  <sheetData>
    <row r="1" ht="16.5">
      <c r="A1" s="1" t="s">
        <v>114</v>
      </c>
    </row>
    <row r="2" spans="1:4" ht="19.5">
      <c r="A2" s="106" t="s">
        <v>1</v>
      </c>
      <c r="B2" s="107"/>
      <c r="C2" s="107"/>
      <c r="D2" s="107"/>
    </row>
    <row r="3" spans="1:5" ht="21.75" thickBot="1">
      <c r="A3" s="108" t="s">
        <v>76</v>
      </c>
      <c r="B3" s="108"/>
      <c r="C3" s="108"/>
      <c r="D3" s="108"/>
      <c r="E3" s="3" t="s">
        <v>3</v>
      </c>
    </row>
    <row r="4" spans="1:5" ht="23.25" customHeight="1" thickBot="1">
      <c r="A4" s="7" t="s">
        <v>4</v>
      </c>
      <c r="B4" s="8" t="s">
        <v>136</v>
      </c>
      <c r="C4" s="9" t="s">
        <v>77</v>
      </c>
      <c r="D4" s="8" t="s">
        <v>115</v>
      </c>
      <c r="E4" s="10" t="s">
        <v>77</v>
      </c>
    </row>
    <row r="5" spans="1:5" s="14" customFormat="1" ht="15" customHeight="1">
      <c r="A5" s="11" t="s">
        <v>78</v>
      </c>
      <c r="B5" s="67">
        <f>SUM(B6:B9)</f>
        <v>643278827</v>
      </c>
      <c r="C5" s="63">
        <f>B5/B47*100</f>
        <v>10.927782879591616</v>
      </c>
      <c r="D5" s="67">
        <f>SUM(D6:D9)</f>
        <v>416185640</v>
      </c>
      <c r="E5" s="63">
        <f>D5/D47*100</f>
        <v>7.338555373255303</v>
      </c>
    </row>
    <row r="6" spans="1:5" s="14" customFormat="1" ht="15" customHeight="1">
      <c r="A6" s="15" t="s">
        <v>79</v>
      </c>
      <c r="B6" s="51">
        <v>590000</v>
      </c>
      <c r="C6" s="17">
        <f>B6/B47*100</f>
        <v>0.010022701864799685</v>
      </c>
      <c r="D6" s="51">
        <v>590000</v>
      </c>
      <c r="E6" s="17">
        <f>D6/D47*100</f>
        <v>0.01040340476480791</v>
      </c>
    </row>
    <row r="7" spans="1:5" s="14" customFormat="1" ht="15" customHeight="1">
      <c r="A7" s="15" t="s">
        <v>80</v>
      </c>
      <c r="B7" s="51">
        <v>620535397</v>
      </c>
      <c r="C7" s="17">
        <f>B7/B47*100</f>
        <v>10.541425899467988</v>
      </c>
      <c r="D7" s="51">
        <v>398760267</v>
      </c>
      <c r="E7" s="17">
        <f>D7/D47*100</f>
        <v>7.031295697837074</v>
      </c>
    </row>
    <row r="8" spans="1:5" s="14" customFormat="1" ht="15" customHeight="1">
      <c r="A8" s="15" t="s">
        <v>81</v>
      </c>
      <c r="B8" s="51">
        <v>11422060</v>
      </c>
      <c r="C8" s="17">
        <f>B8/B47*100</f>
        <v>0.1940337323082269</v>
      </c>
      <c r="D8" s="51">
        <v>5484596</v>
      </c>
      <c r="E8" s="17">
        <f>D8/D47*100</f>
        <v>0.09670927484651931</v>
      </c>
    </row>
    <row r="9" spans="1:5" s="14" customFormat="1" ht="15" customHeight="1">
      <c r="A9" s="15" t="s">
        <v>82</v>
      </c>
      <c r="B9" s="51">
        <v>10731370</v>
      </c>
      <c r="C9" s="17">
        <f>B9/B47*100</f>
        <v>0.18230054595060236</v>
      </c>
      <c r="D9" s="51">
        <v>11350777</v>
      </c>
      <c r="E9" s="17">
        <f>D9/D47*100</f>
        <v>0.2001469958069017</v>
      </c>
    </row>
    <row r="10" spans="1:5" s="14" customFormat="1" ht="15" customHeight="1">
      <c r="A10" s="25" t="s">
        <v>83</v>
      </c>
      <c r="B10" s="51">
        <f>SUM(B11)</f>
        <v>26451241</v>
      </c>
      <c r="C10" s="17">
        <f>B10/B47*100</f>
        <v>0.44934390253723033</v>
      </c>
      <c r="D10" s="51">
        <f>SUM(D11)</f>
        <v>11391534</v>
      </c>
      <c r="E10" s="17">
        <f>D10/D47*100</f>
        <v>0.20086565948147675</v>
      </c>
    </row>
    <row r="11" spans="1:5" s="14" customFormat="1" ht="15" customHeight="1">
      <c r="A11" s="15" t="s">
        <v>84</v>
      </c>
      <c r="B11" s="51">
        <v>26451241</v>
      </c>
      <c r="C11" s="17">
        <f>B11/B47*100</f>
        <v>0.44934390253723033</v>
      </c>
      <c r="D11" s="51">
        <v>11391534</v>
      </c>
      <c r="E11" s="17">
        <f>D11/D47*100</f>
        <v>0.20086565948147675</v>
      </c>
    </row>
    <row r="12" spans="1:5" s="14" customFormat="1" ht="15" customHeight="1">
      <c r="A12" s="26" t="s">
        <v>85</v>
      </c>
      <c r="B12" s="84">
        <f>SUM(B13:B20)</f>
        <v>6925862299</v>
      </c>
      <c r="C12" s="17">
        <f>B12/B47*100</f>
        <v>117.65398810090362</v>
      </c>
      <c r="D12" s="84">
        <f>SUM(D13:D20)</f>
        <v>6806052261</v>
      </c>
      <c r="E12" s="17">
        <f>D12/D47*100</f>
        <v>120.01036698579497</v>
      </c>
    </row>
    <row r="13" spans="1:5" s="14" customFormat="1" ht="15" customHeight="1">
      <c r="A13" s="15" t="s">
        <v>86</v>
      </c>
      <c r="B13" s="84">
        <v>894755052</v>
      </c>
      <c r="C13" s="17">
        <f>B13/B47*100</f>
        <v>15.199768013931084</v>
      </c>
      <c r="D13" s="84">
        <v>894755052</v>
      </c>
      <c r="E13" s="17">
        <f>D13/D47*100</f>
        <v>15.77711690053008</v>
      </c>
    </row>
    <row r="14" spans="1:5" s="14" customFormat="1" ht="15" customHeight="1">
      <c r="A14" s="15" t="s">
        <v>87</v>
      </c>
      <c r="B14" s="84">
        <v>188442690</v>
      </c>
      <c r="C14" s="17">
        <f>B14/B47*100</f>
        <v>3.2011947465607946</v>
      </c>
      <c r="D14" s="84">
        <v>182562690</v>
      </c>
      <c r="E14" s="17">
        <f>D14/D47*100</f>
        <v>3.2191077271561848</v>
      </c>
    </row>
    <row r="15" spans="1:5" s="14" customFormat="1" ht="15" customHeight="1">
      <c r="A15" s="15" t="s">
        <v>88</v>
      </c>
      <c r="B15" s="84">
        <v>3500661633</v>
      </c>
      <c r="C15" s="17">
        <f>B15/B47*100</f>
        <v>59.46794555440985</v>
      </c>
      <c r="D15" s="84">
        <v>3484431633</v>
      </c>
      <c r="E15" s="17">
        <f>D15/D47*100</f>
        <v>61.440597717626446</v>
      </c>
    </row>
    <row r="16" spans="1:5" s="14" customFormat="1" ht="15" customHeight="1">
      <c r="A16" s="15" t="s">
        <v>89</v>
      </c>
      <c r="B16" s="84">
        <v>1390047038</v>
      </c>
      <c r="C16" s="17">
        <f>B16/B47*100</f>
        <v>23.613605152409963</v>
      </c>
      <c r="D16" s="84">
        <v>1341921476</v>
      </c>
      <c r="E16" s="17">
        <f>D16/D47*100</f>
        <v>23.661953012570272</v>
      </c>
    </row>
    <row r="17" spans="1:5" s="14" customFormat="1" ht="15" customHeight="1">
      <c r="A17" s="15" t="s">
        <v>90</v>
      </c>
      <c r="B17" s="84">
        <v>530370205</v>
      </c>
      <c r="C17" s="17">
        <f>B17/B47*100</f>
        <v>9.009732953707951</v>
      </c>
      <c r="D17" s="84">
        <v>470691164</v>
      </c>
      <c r="E17" s="17">
        <f>D17/D47*100</f>
        <v>8.299645251373864</v>
      </c>
    </row>
    <row r="18" spans="1:5" s="14" customFormat="1" ht="15" customHeight="1">
      <c r="A18" s="15" t="s">
        <v>91</v>
      </c>
      <c r="B18" s="84">
        <v>229696388</v>
      </c>
      <c r="C18" s="17">
        <f>B18/B47*100</f>
        <v>3.9019973158395795</v>
      </c>
      <c r="D18" s="84">
        <v>234116233</v>
      </c>
      <c r="E18" s="17">
        <f>D18/D47*100</f>
        <v>4.128145650696743</v>
      </c>
    </row>
    <row r="19" spans="1:5" s="14" customFormat="1" ht="15" customHeight="1">
      <c r="A19" s="15" t="s">
        <v>92</v>
      </c>
      <c r="B19" s="84">
        <v>186327778</v>
      </c>
      <c r="C19" s="17">
        <f>B19/B47*100</f>
        <v>3.1652674034314945</v>
      </c>
      <c r="D19" s="84">
        <v>192012498</v>
      </c>
      <c r="E19" s="17">
        <f>D19/D47*100</f>
        <v>3.3857351467726593</v>
      </c>
    </row>
    <row r="20" spans="1:5" s="14" customFormat="1" ht="15" customHeight="1">
      <c r="A20" s="15" t="s">
        <v>119</v>
      </c>
      <c r="B20" s="84">
        <v>5561515</v>
      </c>
      <c r="C20" s="17">
        <f>B20/B47*100</f>
        <v>0.0944769606129007</v>
      </c>
      <c r="D20" s="84">
        <v>5561515</v>
      </c>
      <c r="E20" s="17">
        <f>D20/D47*100</f>
        <v>0.09806557906872992</v>
      </c>
    </row>
    <row r="21" spans="1:5" s="14" customFormat="1" ht="15" customHeight="1">
      <c r="A21" s="25" t="s">
        <v>120</v>
      </c>
      <c r="B21" s="84">
        <v>-1723729537</v>
      </c>
      <c r="C21" s="17">
        <f>B21/B47*100</f>
        <v>-29.28208007610203</v>
      </c>
      <c r="D21" s="84">
        <v>-1572873536</v>
      </c>
      <c r="E21" s="17">
        <f>D21/D47*100</f>
        <v>-27.73430515061468</v>
      </c>
    </row>
    <row r="22" spans="1:5" s="14" customFormat="1" ht="15" customHeight="1">
      <c r="A22" s="25" t="s">
        <v>121</v>
      </c>
      <c r="B22" s="84">
        <f>B12+B21</f>
        <v>5202132762</v>
      </c>
      <c r="C22" s="17">
        <f>B22/B47*100</f>
        <v>88.37190802480158</v>
      </c>
      <c r="D22" s="84">
        <f>D12+D21</f>
        <v>5233178725</v>
      </c>
      <c r="E22" s="17">
        <f>D22/D47*100</f>
        <v>92.27606183518029</v>
      </c>
    </row>
    <row r="23" spans="1:5" s="14" customFormat="1" ht="15" customHeight="1">
      <c r="A23" s="25" t="s">
        <v>122</v>
      </c>
      <c r="B23" s="51">
        <f>SUM(B24:B24)</f>
        <v>18567050</v>
      </c>
      <c r="C23" s="17"/>
      <c r="D23" s="51">
        <v>9809184</v>
      </c>
      <c r="E23" s="17"/>
    </row>
    <row r="24" spans="1:5" s="14" customFormat="1" ht="15" customHeight="1">
      <c r="A24" s="25" t="s">
        <v>123</v>
      </c>
      <c r="B24" s="51">
        <v>18567050</v>
      </c>
      <c r="C24" s="17">
        <f>B24/B47*100</f>
        <v>0.31541018077767624</v>
      </c>
      <c r="D24" s="51">
        <v>9809184</v>
      </c>
      <c r="E24" s="17">
        <f>D24/D47*100</f>
        <v>0.1729642568889449</v>
      </c>
    </row>
    <row r="25" spans="1:5" s="14" customFormat="1" ht="15" customHeight="1">
      <c r="A25" s="25" t="s">
        <v>124</v>
      </c>
      <c r="B25" s="84">
        <v>-6215878</v>
      </c>
      <c r="C25" s="17">
        <f>B25/B47*100</f>
        <v>-0.10559303732536837</v>
      </c>
      <c r="D25" s="84">
        <v>-1770547</v>
      </c>
      <c r="E25" s="17">
        <f>D25/D47*100</f>
        <v>-0.03121985948494296</v>
      </c>
    </row>
    <row r="26" spans="1:5" s="14" customFormat="1" ht="15" customHeight="1">
      <c r="A26" s="25" t="s">
        <v>125</v>
      </c>
      <c r="B26" s="84">
        <f>SUM(B24:B25)</f>
        <v>12351172</v>
      </c>
      <c r="C26" s="17">
        <f>B26/B47*100</f>
        <v>0.20981714345230787</v>
      </c>
      <c r="D26" s="84">
        <f>SUM(D24:D25)</f>
        <v>8038637</v>
      </c>
      <c r="E26" s="17">
        <f>D26/D47*100</f>
        <v>0.14174439740400194</v>
      </c>
    </row>
    <row r="27" spans="1:5" s="14" customFormat="1" ht="15" customHeight="1">
      <c r="A27" s="25" t="s">
        <v>93</v>
      </c>
      <c r="B27" s="84">
        <f>SUM(B28)</f>
        <v>2422236</v>
      </c>
      <c r="C27" s="17">
        <f>B27/B47*100</f>
        <v>0.041148049617262594</v>
      </c>
      <c r="D27" s="84">
        <f>SUM(D28)</f>
        <v>2425736</v>
      </c>
      <c r="E27" s="17">
        <f>D27/D47*100</f>
        <v>0.04277273467892555</v>
      </c>
    </row>
    <row r="28" spans="1:5" s="14" customFormat="1" ht="15" customHeight="1">
      <c r="A28" s="15" t="s">
        <v>94</v>
      </c>
      <c r="B28" s="84">
        <v>2422236</v>
      </c>
      <c r="C28" s="17">
        <f>B28/B47*100</f>
        <v>0.041148049617262594</v>
      </c>
      <c r="D28" s="84">
        <v>2425736</v>
      </c>
      <c r="E28" s="17">
        <f>D28/D47*100</f>
        <v>0.04277273467892555</v>
      </c>
    </row>
    <row r="29" spans="1:5" s="14" customFormat="1" ht="15" customHeight="1">
      <c r="A29" s="15" t="s">
        <v>126</v>
      </c>
      <c r="B29" s="84">
        <f>B5+B10+B22+B26+B27</f>
        <v>5886636238</v>
      </c>
      <c r="C29" s="17">
        <f>B29/B47*100</f>
        <v>100</v>
      </c>
      <c r="D29" s="84">
        <f>D5+D10+D22+D26+D27</f>
        <v>5671220272</v>
      </c>
      <c r="E29" s="17">
        <f>D29/D47*100</f>
        <v>100</v>
      </c>
    </row>
    <row r="30" spans="1:5" s="14" customFormat="1" ht="15" customHeight="1">
      <c r="A30" s="42" t="s">
        <v>95</v>
      </c>
      <c r="B30" s="84">
        <f>B31+B36+B38</f>
        <v>711237928</v>
      </c>
      <c r="C30" s="17">
        <f>B30/B47*100</f>
        <v>12.082246961494684</v>
      </c>
      <c r="D30" s="84">
        <f>D31+D36+D38</f>
        <v>809486035</v>
      </c>
      <c r="E30" s="17">
        <f>D30/D47*100</f>
        <v>14.27357775180417</v>
      </c>
    </row>
    <row r="31" spans="1:5" s="14" customFormat="1" ht="15" customHeight="1">
      <c r="A31" s="25" t="s">
        <v>96</v>
      </c>
      <c r="B31" s="84">
        <f>SUM(B32:B35)</f>
        <v>240895170</v>
      </c>
      <c r="C31" s="17">
        <f>B31/B47*100</f>
        <v>4.0922380840343</v>
      </c>
      <c r="D31" s="84">
        <f>SUM(D32:D35)</f>
        <v>261489594</v>
      </c>
      <c r="E31" s="17">
        <f>D31/D47*100</f>
        <v>4.610817098588619</v>
      </c>
    </row>
    <row r="32" spans="1:5" s="14" customFormat="1" ht="15" customHeight="1">
      <c r="A32" s="25" t="s">
        <v>132</v>
      </c>
      <c r="B32" s="84">
        <v>92298750</v>
      </c>
      <c r="C32" s="17">
        <f>B32/B47*100</f>
        <v>1.5679370402435253</v>
      </c>
      <c r="D32" s="84">
        <v>92298750</v>
      </c>
      <c r="E32" s="17">
        <f>D32/D47*100</f>
        <v>1.6274936534505318</v>
      </c>
    </row>
    <row r="33" spans="1:5" s="14" customFormat="1" ht="15" customHeight="1">
      <c r="A33" s="15" t="s">
        <v>97</v>
      </c>
      <c r="B33" s="84">
        <v>72681228</v>
      </c>
      <c r="C33" s="17">
        <f>B33/B47*100</f>
        <v>1.2346818295110695</v>
      </c>
      <c r="D33" s="84">
        <v>44795301</v>
      </c>
      <c r="E33" s="17">
        <f>D33/D47*100</f>
        <v>0.7898705896006855</v>
      </c>
    </row>
    <row r="34" spans="1:5" s="14" customFormat="1" ht="15" customHeight="1">
      <c r="A34" s="15" t="s">
        <v>98</v>
      </c>
      <c r="B34" s="84">
        <v>31161544</v>
      </c>
      <c r="C34" s="17">
        <f>B34/B47*100</f>
        <v>0.5293607884048093</v>
      </c>
      <c r="D34" s="84">
        <v>45957181</v>
      </c>
      <c r="E34" s="17">
        <f>D34/D47*100</f>
        <v>0.8103578911737956</v>
      </c>
    </row>
    <row r="35" spans="1:5" s="14" customFormat="1" ht="15" customHeight="1">
      <c r="A35" s="15" t="s">
        <v>99</v>
      </c>
      <c r="B35" s="84">
        <v>44753648</v>
      </c>
      <c r="C35" s="17">
        <f>B35/B47*100</f>
        <v>0.760258425874896</v>
      </c>
      <c r="D35" s="84">
        <v>78438362</v>
      </c>
      <c r="E35" s="17">
        <f>D35/D47*100</f>
        <v>1.383094964363606</v>
      </c>
    </row>
    <row r="36" spans="1:5" s="14" customFormat="1" ht="15" customHeight="1">
      <c r="A36" s="25" t="s">
        <v>100</v>
      </c>
      <c r="B36" s="84">
        <f>SUM(B37:B37)</f>
        <v>446984402</v>
      </c>
      <c r="C36" s="17">
        <f>B36/B47*100</f>
        <v>7.593205761799614</v>
      </c>
      <c r="D36" s="84">
        <f>SUM(D37:D37)</f>
        <v>539283152</v>
      </c>
      <c r="E36" s="17">
        <f>D36/D47*100</f>
        <v>9.509120191690554</v>
      </c>
    </row>
    <row r="37" spans="1:5" s="14" customFormat="1" ht="15" customHeight="1">
      <c r="A37" s="15" t="s">
        <v>101</v>
      </c>
      <c r="B37" s="84">
        <v>446984402</v>
      </c>
      <c r="C37" s="17">
        <f>B37/B47*100</f>
        <v>7.593205761799614</v>
      </c>
      <c r="D37" s="84">
        <v>539283152</v>
      </c>
      <c r="E37" s="17">
        <f>D37/D47*100</f>
        <v>9.509120191690554</v>
      </c>
    </row>
    <row r="38" spans="1:5" s="14" customFormat="1" ht="15" customHeight="1">
      <c r="A38" s="25" t="s">
        <v>133</v>
      </c>
      <c r="B38" s="84">
        <f>SUM(B39:B39)</f>
        <v>23358356</v>
      </c>
      <c r="C38" s="17">
        <f>B38/B47*100</f>
        <v>0.396803115660771</v>
      </c>
      <c r="D38" s="84">
        <f>SUM(D39:D39)</f>
        <v>8713289</v>
      </c>
      <c r="E38" s="17">
        <f>D38/D47*100</f>
        <v>0.15364046152499716</v>
      </c>
    </row>
    <row r="39" spans="1:5" s="14" customFormat="1" ht="15" customHeight="1">
      <c r="A39" s="15" t="s">
        <v>102</v>
      </c>
      <c r="B39" s="84">
        <v>23358356</v>
      </c>
      <c r="C39" s="17">
        <f>B39/B47*100</f>
        <v>0.396803115660771</v>
      </c>
      <c r="D39" s="84">
        <v>8713289</v>
      </c>
      <c r="E39" s="17">
        <f>D39/D47*100</f>
        <v>0.15364046152499716</v>
      </c>
    </row>
    <row r="40" spans="1:5" s="14" customFormat="1" ht="15" customHeight="1">
      <c r="A40" s="42" t="s">
        <v>103</v>
      </c>
      <c r="B40" s="84">
        <f>B41+B44</f>
        <v>5175398310</v>
      </c>
      <c r="C40" s="17">
        <f>B40/B47*100</f>
        <v>87.91775303850532</v>
      </c>
      <c r="D40" s="84">
        <f>D41+D44</f>
        <v>4861734237</v>
      </c>
      <c r="E40" s="17">
        <f>D40/D47*100</f>
        <v>85.72642224819583</v>
      </c>
    </row>
    <row r="41" spans="1:5" s="14" customFormat="1" ht="15" customHeight="1">
      <c r="A41" s="25" t="s">
        <v>104</v>
      </c>
      <c r="B41" s="84">
        <f>SUM(B42:B43)</f>
        <v>11391534</v>
      </c>
      <c r="C41" s="17">
        <f>B41/B47*100</f>
        <v>0.19351516790632037</v>
      </c>
      <c r="D41" s="84">
        <f>SUM(D42:D43)</f>
        <v>9051248</v>
      </c>
      <c r="E41" s="17">
        <f>D41/D47*100</f>
        <v>0.15959965520450517</v>
      </c>
    </row>
    <row r="42" spans="1:5" s="14" customFormat="1" ht="15" customHeight="1">
      <c r="A42" s="15" t="s">
        <v>105</v>
      </c>
      <c r="B42" s="84">
        <v>11391534</v>
      </c>
      <c r="C42" s="17">
        <f>B42/B47*100</f>
        <v>0.19351516790632037</v>
      </c>
      <c r="D42" s="84">
        <v>9051248</v>
      </c>
      <c r="E42" s="17">
        <f>D42/D47*100</f>
        <v>0.15959965520450517</v>
      </c>
    </row>
    <row r="43" spans="1:5" s="14" customFormat="1" ht="15" customHeight="1">
      <c r="A43" s="15" t="s">
        <v>106</v>
      </c>
      <c r="B43" s="84">
        <v>0</v>
      </c>
      <c r="C43" s="17">
        <f>B43/B47*100</f>
        <v>0</v>
      </c>
      <c r="D43" s="84">
        <v>0</v>
      </c>
      <c r="E43" s="17">
        <f>D43/D47*100</f>
        <v>0</v>
      </c>
    </row>
    <row r="44" spans="1:5" s="14" customFormat="1" ht="15" customHeight="1">
      <c r="A44" s="25" t="s">
        <v>107</v>
      </c>
      <c r="B44" s="84">
        <f>SUM(B45:B46)</f>
        <v>5164006776</v>
      </c>
      <c r="C44" s="17">
        <f>B44/B47*100</f>
        <v>87.724237870599</v>
      </c>
      <c r="D44" s="84">
        <f>SUM(D45:D46)</f>
        <v>4852682989</v>
      </c>
      <c r="E44" s="17">
        <f>D44/D47*100</f>
        <v>85.56682259299131</v>
      </c>
    </row>
    <row r="45" spans="1:5" s="14" customFormat="1" ht="15" customHeight="1">
      <c r="A45" s="15" t="s">
        <v>108</v>
      </c>
      <c r="B45" s="84">
        <v>4850342703</v>
      </c>
      <c r="C45" s="17">
        <f>B45/B47*100</f>
        <v>82.39582856656888</v>
      </c>
      <c r="D45" s="84">
        <v>4762592498</v>
      </c>
      <c r="E45" s="17">
        <f>D45/D47*100</f>
        <v>83.97826692632474</v>
      </c>
    </row>
    <row r="46" spans="1:5" s="14" customFormat="1" ht="15" customHeight="1">
      <c r="A46" s="15" t="s">
        <v>109</v>
      </c>
      <c r="B46" s="84">
        <v>313664073</v>
      </c>
      <c r="C46" s="17">
        <f>B46/B47*100</f>
        <v>5.328409304030109</v>
      </c>
      <c r="D46" s="84">
        <v>90090491</v>
      </c>
      <c r="E46" s="17">
        <f>D46/D47*100</f>
        <v>1.5885556666665828</v>
      </c>
    </row>
    <row r="47" spans="1:5" s="14" customFormat="1" ht="15" customHeight="1" thickBot="1">
      <c r="A47" s="43" t="s">
        <v>110</v>
      </c>
      <c r="B47" s="85">
        <f>B30+B40</f>
        <v>5886636238</v>
      </c>
      <c r="C47" s="23">
        <f>B47/B47*100</f>
        <v>100</v>
      </c>
      <c r="D47" s="85">
        <f>D30+D40</f>
        <v>5671220272</v>
      </c>
      <c r="E47" s="23">
        <f>D47/D47*100</f>
        <v>100</v>
      </c>
    </row>
    <row r="48" ht="18" customHeight="1"/>
    <row r="50" ht="16.5">
      <c r="A50" s="24"/>
    </row>
  </sheetData>
  <sheetProtection/>
  <mergeCells count="2"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2010-11-03T04:58:11Z</cp:lastPrinted>
  <dcterms:created xsi:type="dcterms:W3CDTF">2005-11-24T03:06:16Z</dcterms:created>
  <dcterms:modified xsi:type="dcterms:W3CDTF">2010-11-23T02:56:55Z</dcterms:modified>
  <cp:category/>
  <cp:version/>
  <cp:contentType/>
  <cp:contentStatus/>
</cp:coreProperties>
</file>