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45" windowHeight="8535" activeTab="4"/>
  </bookViews>
  <sheets>
    <sheet name="B1" sheetId="1" r:id="rId1"/>
    <sheet name="B2" sheetId="2" r:id="rId2"/>
    <sheet name="B3" sheetId="3" r:id="rId3"/>
    <sheet name="B4" sheetId="4" r:id="rId4"/>
    <sheet name="B5" sheetId="5" r:id="rId5"/>
    <sheet name="B6" sheetId="6" r:id="rId6"/>
  </sheets>
  <definedNames/>
  <calcPr fullCalcOnLoad="1"/>
</workbook>
</file>

<file path=xl/sharedStrings.xml><?xml version="1.0" encoding="utf-8"?>
<sst xmlns="http://schemas.openxmlformats.org/spreadsheetml/2006/main" count="213" uniqueCount="163">
  <si>
    <t>B2</t>
  </si>
  <si>
    <t>銘傳大學</t>
  </si>
  <si>
    <t>　收　支　餘　絀　表</t>
  </si>
  <si>
    <t>單位：元</t>
  </si>
  <si>
    <r>
      <t xml:space="preserve"> </t>
    </r>
    <r>
      <rPr>
        <sz val="12"/>
        <rFont val="新細明體"/>
        <family val="1"/>
      </rPr>
      <t>項</t>
    </r>
    <r>
      <rPr>
        <sz val="12"/>
        <rFont val="Times New Roman"/>
        <family val="1"/>
      </rPr>
      <t xml:space="preserve">                     </t>
    </r>
    <r>
      <rPr>
        <sz val="12"/>
        <rFont val="新細明體"/>
        <family val="1"/>
      </rPr>
      <t>目</t>
    </r>
  </si>
  <si>
    <r>
      <t>經常收入</t>
    </r>
    <r>
      <rPr>
        <sz val="11"/>
        <rFont val="Times New Roman"/>
        <family val="1"/>
      </rPr>
      <t>%</t>
    </r>
  </si>
  <si>
    <t>經常門收入</t>
  </si>
  <si>
    <r>
      <t xml:space="preserve">    </t>
    </r>
    <r>
      <rPr>
        <sz val="12"/>
        <rFont val="新細明體"/>
        <family val="1"/>
      </rPr>
      <t>學雜費收入</t>
    </r>
  </si>
  <si>
    <r>
      <t xml:space="preserve">    </t>
    </r>
    <r>
      <rPr>
        <sz val="12"/>
        <rFont val="細明體"/>
        <family val="3"/>
      </rPr>
      <t>推廣教育收入</t>
    </r>
  </si>
  <si>
    <r>
      <t xml:space="preserve">    </t>
    </r>
    <r>
      <rPr>
        <sz val="12"/>
        <rFont val="新細明體"/>
        <family val="1"/>
      </rPr>
      <t>建教合作收入</t>
    </r>
  </si>
  <si>
    <r>
      <t xml:space="preserve">    </t>
    </r>
    <r>
      <rPr>
        <sz val="12"/>
        <rFont val="新細明體"/>
        <family val="1"/>
      </rPr>
      <t>補助及捐贈收入</t>
    </r>
  </si>
  <si>
    <r>
      <t xml:space="preserve">    </t>
    </r>
    <r>
      <rPr>
        <sz val="12"/>
        <rFont val="新細明體"/>
        <family val="1"/>
      </rPr>
      <t>財務收入</t>
    </r>
  </si>
  <si>
    <r>
      <t xml:space="preserve">    </t>
    </r>
    <r>
      <rPr>
        <sz val="12"/>
        <rFont val="新細明體"/>
        <family val="1"/>
      </rPr>
      <t>其他收入</t>
    </r>
  </si>
  <si>
    <t>經常門支出</t>
  </si>
  <si>
    <r>
      <t xml:space="preserve">    </t>
    </r>
    <r>
      <rPr>
        <sz val="12"/>
        <rFont val="新細明體"/>
        <family val="1"/>
      </rPr>
      <t>董事會支出</t>
    </r>
  </si>
  <si>
    <r>
      <t xml:space="preserve">    </t>
    </r>
    <r>
      <rPr>
        <sz val="12"/>
        <rFont val="新細明體"/>
        <family val="1"/>
      </rPr>
      <t>行政管理支出</t>
    </r>
  </si>
  <si>
    <r>
      <t xml:space="preserve">    </t>
    </r>
    <r>
      <rPr>
        <sz val="12"/>
        <rFont val="新細明體"/>
        <family val="1"/>
      </rPr>
      <t>教學研究及訓導支出</t>
    </r>
  </si>
  <si>
    <r>
      <t xml:space="preserve">    </t>
    </r>
    <r>
      <rPr>
        <sz val="12"/>
        <rFont val="新細明體"/>
        <family val="1"/>
      </rPr>
      <t>獎助學金支出</t>
    </r>
  </si>
  <si>
    <r>
      <t xml:space="preserve">    </t>
    </r>
    <r>
      <rPr>
        <sz val="12"/>
        <rFont val="新細明體"/>
        <family val="1"/>
      </rPr>
      <t>推廣教育及其他教學支出</t>
    </r>
  </si>
  <si>
    <r>
      <t xml:space="preserve">    </t>
    </r>
    <r>
      <rPr>
        <sz val="12"/>
        <rFont val="新細明體"/>
        <family val="1"/>
      </rPr>
      <t>建教合作支出</t>
    </r>
  </si>
  <si>
    <r>
      <t xml:space="preserve">    </t>
    </r>
    <r>
      <rPr>
        <sz val="12"/>
        <rFont val="新細明體"/>
        <family val="1"/>
      </rPr>
      <t>財務支出</t>
    </r>
  </si>
  <si>
    <t xml:space="preserve">    其他支出</t>
  </si>
  <si>
    <r>
      <t xml:space="preserve">        </t>
    </r>
    <r>
      <rPr>
        <sz val="12"/>
        <rFont val="新細明體"/>
        <family val="1"/>
      </rPr>
      <t>本期餘絀</t>
    </r>
    <r>
      <rPr>
        <sz val="12"/>
        <rFont val="Times New Roman"/>
        <family val="1"/>
      </rPr>
      <t xml:space="preserve">        </t>
    </r>
  </si>
  <si>
    <t>B3</t>
  </si>
  <si>
    <r>
      <t>收</t>
    </r>
    <r>
      <rPr>
        <sz val="16"/>
        <rFont val="Times New Roman"/>
        <family val="1"/>
      </rPr>
      <t xml:space="preserve">   </t>
    </r>
    <r>
      <rPr>
        <sz val="16"/>
        <rFont val="新細明體"/>
        <family val="1"/>
      </rPr>
      <t>入</t>
    </r>
    <r>
      <rPr>
        <sz val="16"/>
        <rFont val="Times New Roman"/>
        <family val="1"/>
      </rPr>
      <t xml:space="preserve">   </t>
    </r>
    <r>
      <rPr>
        <sz val="16"/>
        <rFont val="新細明體"/>
        <family val="1"/>
      </rPr>
      <t>明</t>
    </r>
    <r>
      <rPr>
        <sz val="16"/>
        <rFont val="Times New Roman"/>
        <family val="1"/>
      </rPr>
      <t xml:space="preserve">   </t>
    </r>
    <r>
      <rPr>
        <sz val="16"/>
        <rFont val="新細明體"/>
        <family val="1"/>
      </rPr>
      <t>細</t>
    </r>
    <r>
      <rPr>
        <sz val="16"/>
        <rFont val="Times New Roman"/>
        <family val="1"/>
      </rPr>
      <t xml:space="preserve">   </t>
    </r>
    <r>
      <rPr>
        <sz val="16"/>
        <rFont val="新細明體"/>
        <family val="1"/>
      </rPr>
      <t>表</t>
    </r>
  </si>
  <si>
    <t>學雜費收入</t>
  </si>
  <si>
    <r>
      <t xml:space="preserve">    </t>
    </r>
    <r>
      <rPr>
        <sz val="12"/>
        <rFont val="新細明體"/>
        <family val="1"/>
      </rPr>
      <t>學費收入</t>
    </r>
  </si>
  <si>
    <r>
      <t xml:space="preserve">    </t>
    </r>
    <r>
      <rPr>
        <sz val="12"/>
        <rFont val="細明體"/>
        <family val="3"/>
      </rPr>
      <t>雜費收入</t>
    </r>
  </si>
  <si>
    <r>
      <t xml:space="preserve">    </t>
    </r>
    <r>
      <rPr>
        <sz val="12"/>
        <rFont val="細明體"/>
        <family val="3"/>
      </rPr>
      <t>電腦實習費</t>
    </r>
  </si>
  <si>
    <r>
      <t xml:space="preserve">    </t>
    </r>
    <r>
      <rPr>
        <sz val="12"/>
        <rFont val="細明體"/>
        <family val="3"/>
      </rPr>
      <t>語言實習費</t>
    </r>
  </si>
  <si>
    <r>
      <t xml:space="preserve">    </t>
    </r>
    <r>
      <rPr>
        <sz val="12"/>
        <rFont val="細明體"/>
        <family val="3"/>
      </rPr>
      <t>寄宿費</t>
    </r>
  </si>
  <si>
    <t>推廣教育收入</t>
  </si>
  <si>
    <t>建教合作收入</t>
  </si>
  <si>
    <t>補助及捐贈收入</t>
  </si>
  <si>
    <r>
      <t xml:space="preserve">    </t>
    </r>
    <r>
      <rPr>
        <sz val="12"/>
        <rFont val="新細明體"/>
        <family val="1"/>
      </rPr>
      <t>政府獎補助收入</t>
    </r>
  </si>
  <si>
    <r>
      <t xml:space="preserve">    </t>
    </r>
    <r>
      <rPr>
        <sz val="12"/>
        <rFont val="新細明體"/>
        <family val="1"/>
      </rPr>
      <t>捐贈收入</t>
    </r>
  </si>
  <si>
    <t>財務收入</t>
  </si>
  <si>
    <r>
      <t xml:space="preserve">    </t>
    </r>
    <r>
      <rPr>
        <sz val="12"/>
        <rFont val="新細明體"/>
        <family val="1"/>
      </rPr>
      <t>利息收入</t>
    </r>
  </si>
  <si>
    <r>
      <t xml:space="preserve">    </t>
    </r>
    <r>
      <rPr>
        <sz val="12"/>
        <rFont val="新細明體"/>
        <family val="1"/>
      </rPr>
      <t>基金收益</t>
    </r>
  </si>
  <si>
    <t>其他收入</t>
  </si>
  <si>
    <r>
      <t xml:space="preserve">    </t>
    </r>
    <r>
      <rPr>
        <sz val="12"/>
        <rFont val="細明體"/>
        <family val="3"/>
      </rPr>
      <t>退休撫卹基金收入</t>
    </r>
  </si>
  <si>
    <r>
      <t xml:space="preserve">    </t>
    </r>
    <r>
      <rPr>
        <sz val="12"/>
        <rFont val="細明體"/>
        <family val="3"/>
      </rPr>
      <t>什項收入</t>
    </r>
  </si>
  <si>
    <t>經常收入合計</t>
  </si>
  <si>
    <t>B4</t>
  </si>
  <si>
    <r>
      <t>支</t>
    </r>
    <r>
      <rPr>
        <sz val="16"/>
        <rFont val="Times New Roman"/>
        <family val="1"/>
      </rPr>
      <t xml:space="preserve">   </t>
    </r>
    <r>
      <rPr>
        <sz val="16"/>
        <rFont val="新細明體"/>
        <family val="1"/>
      </rPr>
      <t>出</t>
    </r>
    <r>
      <rPr>
        <sz val="16"/>
        <rFont val="Times New Roman"/>
        <family val="1"/>
      </rPr>
      <t xml:space="preserve">   </t>
    </r>
    <r>
      <rPr>
        <sz val="16"/>
        <rFont val="新細明體"/>
        <family val="1"/>
      </rPr>
      <t>明</t>
    </r>
    <r>
      <rPr>
        <sz val="16"/>
        <rFont val="Times New Roman"/>
        <family val="1"/>
      </rPr>
      <t xml:space="preserve">   </t>
    </r>
    <r>
      <rPr>
        <sz val="16"/>
        <rFont val="新細明體"/>
        <family val="1"/>
      </rPr>
      <t>細</t>
    </r>
    <r>
      <rPr>
        <sz val="16"/>
        <rFont val="Times New Roman"/>
        <family val="1"/>
      </rPr>
      <t xml:space="preserve">   </t>
    </r>
    <r>
      <rPr>
        <sz val="16"/>
        <rFont val="新細明體"/>
        <family val="1"/>
      </rPr>
      <t>表</t>
    </r>
  </si>
  <si>
    <r>
      <t>經常支出</t>
    </r>
    <r>
      <rPr>
        <sz val="11"/>
        <rFont val="Times New Roman"/>
        <family val="1"/>
      </rPr>
      <t>%</t>
    </r>
  </si>
  <si>
    <t>董事會支出</t>
  </si>
  <si>
    <r>
      <t xml:space="preserve">    </t>
    </r>
    <r>
      <rPr>
        <sz val="12"/>
        <rFont val="新細明體"/>
        <family val="1"/>
      </rPr>
      <t>業務費</t>
    </r>
  </si>
  <si>
    <r>
      <t xml:space="preserve">    </t>
    </r>
    <r>
      <rPr>
        <sz val="12"/>
        <rFont val="細明體"/>
        <family val="3"/>
      </rPr>
      <t>交通費</t>
    </r>
  </si>
  <si>
    <t>行政管理支出</t>
  </si>
  <si>
    <r>
      <t xml:space="preserve">    </t>
    </r>
    <r>
      <rPr>
        <sz val="12"/>
        <rFont val="細明體"/>
        <family val="3"/>
      </rPr>
      <t>人事費</t>
    </r>
  </si>
  <si>
    <r>
      <t xml:space="preserve">    </t>
    </r>
    <r>
      <rPr>
        <sz val="12"/>
        <rFont val="細明體"/>
        <family val="3"/>
      </rPr>
      <t>業務費</t>
    </r>
  </si>
  <si>
    <r>
      <t xml:space="preserve">    </t>
    </r>
    <r>
      <rPr>
        <sz val="12"/>
        <rFont val="細明體"/>
        <family val="3"/>
      </rPr>
      <t>維護及報廢</t>
    </r>
  </si>
  <si>
    <r>
      <t xml:space="preserve">    </t>
    </r>
    <r>
      <rPr>
        <sz val="12"/>
        <rFont val="新細明體"/>
        <family val="1"/>
      </rPr>
      <t>退休撫卹費</t>
    </r>
  </si>
  <si>
    <t>教學研究及訓輔支出</t>
  </si>
  <si>
    <t>獎助學金支出</t>
  </si>
  <si>
    <r>
      <t xml:space="preserve">    </t>
    </r>
    <r>
      <rPr>
        <sz val="12"/>
        <rFont val="細明體"/>
        <family val="3"/>
      </rPr>
      <t>學校自付獎助學金支出</t>
    </r>
  </si>
  <si>
    <r>
      <t xml:space="preserve">    </t>
    </r>
    <r>
      <rPr>
        <sz val="12"/>
        <rFont val="細明體"/>
        <family val="3"/>
      </rPr>
      <t>政府補助助學金</t>
    </r>
  </si>
  <si>
    <r>
      <t xml:space="preserve">    </t>
    </r>
    <r>
      <rPr>
        <sz val="12"/>
        <rFont val="細明體"/>
        <family val="3"/>
      </rPr>
      <t>民間捐贈獎助學金</t>
    </r>
  </si>
  <si>
    <t>推廣教育及其他教學支出</t>
  </si>
  <si>
    <r>
      <t xml:space="preserve">    </t>
    </r>
    <r>
      <rPr>
        <sz val="12"/>
        <rFont val="細明體"/>
        <family val="3"/>
      </rPr>
      <t>退休撫卹費</t>
    </r>
  </si>
  <si>
    <t>建教合作支出</t>
  </si>
  <si>
    <t>財務支出</t>
  </si>
  <si>
    <r>
      <t xml:space="preserve">    </t>
    </r>
    <r>
      <rPr>
        <sz val="12"/>
        <rFont val="細明體"/>
        <family val="3"/>
      </rPr>
      <t>利息費用</t>
    </r>
  </si>
  <si>
    <t>其他支出</t>
  </si>
  <si>
    <t>經常支出合計</t>
  </si>
  <si>
    <r>
      <t xml:space="preserve">                            </t>
    </r>
    <r>
      <rPr>
        <sz val="14"/>
        <rFont val="新細明體"/>
        <family val="1"/>
      </rPr>
      <t xml:space="preserve">現  金  流  量  表                           </t>
    </r>
  </si>
  <si>
    <r>
      <t>單位</t>
    </r>
    <r>
      <rPr>
        <sz val="14"/>
        <rFont val="Times New Roman"/>
        <family val="1"/>
      </rPr>
      <t>:</t>
    </r>
    <r>
      <rPr>
        <sz val="14"/>
        <rFont val="新細明體"/>
        <family val="1"/>
      </rPr>
      <t>元</t>
    </r>
  </si>
  <si>
    <r>
      <t>項</t>
    </r>
    <r>
      <rPr>
        <sz val="12"/>
        <rFont val="Times New Roman"/>
        <family val="1"/>
      </rPr>
      <t xml:space="preserve">                                           </t>
    </r>
    <r>
      <rPr>
        <sz val="12"/>
        <rFont val="新細明體"/>
        <family val="1"/>
      </rPr>
      <t>目</t>
    </r>
  </si>
  <si>
    <r>
      <t>營運活動之現金流量</t>
    </r>
    <r>
      <rPr>
        <sz val="12"/>
        <rFont val="Times New Roman"/>
        <family val="1"/>
      </rPr>
      <t>:</t>
    </r>
  </si>
  <si>
    <r>
      <t xml:space="preserve">   </t>
    </r>
    <r>
      <rPr>
        <sz val="12"/>
        <rFont val="新細明體"/>
        <family val="1"/>
      </rPr>
      <t>本期餘絀</t>
    </r>
  </si>
  <si>
    <r>
      <t xml:space="preserve">    </t>
    </r>
    <r>
      <rPr>
        <sz val="12"/>
        <rFont val="新細明體"/>
        <family val="1"/>
      </rPr>
      <t>加</t>
    </r>
    <r>
      <rPr>
        <sz val="12"/>
        <rFont val="Times New Roman"/>
        <family val="1"/>
      </rPr>
      <t>:</t>
    </r>
    <r>
      <rPr>
        <sz val="12"/>
        <rFont val="新細明體"/>
        <family val="1"/>
      </rPr>
      <t>不產生現金流出之支出</t>
    </r>
  </si>
  <si>
    <r>
      <t xml:space="preserve">   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>:</t>
    </r>
    <r>
      <rPr>
        <sz val="12"/>
        <rFont val="新細明體"/>
        <family val="1"/>
      </rPr>
      <t>不產生現金流入之收入</t>
    </r>
  </si>
  <si>
    <r>
      <t xml:space="preserve">    </t>
    </r>
    <r>
      <rPr>
        <sz val="12"/>
        <rFont val="新細明體"/>
        <family val="1"/>
      </rPr>
      <t>流動資產調整項目淨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減數</t>
    </r>
  </si>
  <si>
    <r>
      <t xml:space="preserve">    </t>
    </r>
    <r>
      <rPr>
        <sz val="12"/>
        <rFont val="新細明體"/>
        <family val="1"/>
      </rPr>
      <t>流動負債調整項目淨增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</si>
  <si>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r>
      <t xml:space="preserve">              </t>
    </r>
    <r>
      <rPr>
        <sz val="12"/>
        <rFont val="新細明體"/>
        <family val="1"/>
      </rPr>
      <t>營運活動淨現金流入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出</t>
    </r>
    <r>
      <rPr>
        <sz val="12"/>
        <rFont val="Times New Roman"/>
        <family val="1"/>
      </rPr>
      <t>)</t>
    </r>
  </si>
  <si>
    <r>
      <t>投資活動現金流量</t>
    </r>
    <r>
      <rPr>
        <sz val="12"/>
        <rFont val="Times New Roman"/>
        <family val="1"/>
      </rPr>
      <t>:</t>
    </r>
  </si>
  <si>
    <r>
      <t xml:space="preserve">    </t>
    </r>
    <r>
      <rPr>
        <sz val="12"/>
        <rFont val="新細明體"/>
        <family val="1"/>
      </rPr>
      <t>出售固定資產收現數</t>
    </r>
  </si>
  <si>
    <r>
      <t xml:space="preserve">    </t>
    </r>
    <r>
      <rPr>
        <sz val="12"/>
        <rFont val="新細明體"/>
        <family val="1"/>
      </rPr>
      <t>收回存出保證金收現數</t>
    </r>
  </si>
  <si>
    <r>
      <t xml:space="preserve">            </t>
    </r>
    <r>
      <rPr>
        <sz val="12"/>
        <rFont val="新細明體"/>
        <family val="1"/>
      </rPr>
      <t>購置固定資產付現數</t>
    </r>
  </si>
  <si>
    <r>
      <t xml:space="preserve">            </t>
    </r>
    <r>
      <rPr>
        <sz val="12"/>
        <rFont val="新細明體"/>
        <family val="1"/>
      </rPr>
      <t>支付存出保證金付現數</t>
    </r>
  </si>
  <si>
    <r>
      <t xml:space="preserve">                </t>
    </r>
    <r>
      <rPr>
        <sz val="12"/>
        <rFont val="新細明體"/>
        <family val="1"/>
      </rPr>
      <t>投資活動之淨金流出</t>
    </r>
  </si>
  <si>
    <r>
      <t>理財活動之現金流量</t>
    </r>
    <r>
      <rPr>
        <sz val="12"/>
        <rFont val="Times New Roman"/>
        <family val="1"/>
      </rPr>
      <t>:</t>
    </r>
  </si>
  <si>
    <r>
      <t xml:space="preserve">    </t>
    </r>
    <r>
      <rPr>
        <sz val="12"/>
        <rFont val="新細明體"/>
        <family val="1"/>
      </rPr>
      <t>舉借長短期銀行借款收現數</t>
    </r>
  </si>
  <si>
    <r>
      <t xml:space="preserve">    </t>
    </r>
    <r>
      <rPr>
        <sz val="12"/>
        <rFont val="新細明體"/>
        <family val="1"/>
      </rPr>
      <t>增加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減少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代收款項收現數</t>
    </r>
  </si>
  <si>
    <r>
      <t xml:space="preserve">    </t>
    </r>
    <r>
      <rPr>
        <sz val="12"/>
        <rFont val="細明體"/>
        <family val="3"/>
      </rPr>
      <t>收取存入保證金收現數</t>
    </r>
  </si>
  <si>
    <r>
      <t xml:space="preserve">    </t>
    </r>
    <r>
      <rPr>
        <sz val="12"/>
        <rFont val="新細明體"/>
        <family val="1"/>
      </rPr>
      <t>權益基金</t>
    </r>
    <r>
      <rPr>
        <sz val="12"/>
        <rFont val="Times New Roman"/>
        <family val="1"/>
      </rPr>
      <t>-</t>
    </r>
    <r>
      <rPr>
        <sz val="12"/>
        <rFont val="新細明體"/>
        <family val="1"/>
      </rPr>
      <t>指定增加收現數</t>
    </r>
  </si>
  <si>
    <r>
      <t xml:space="preserve">       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>:</t>
    </r>
    <r>
      <rPr>
        <sz val="12"/>
        <rFont val="新細明體"/>
        <family val="1"/>
      </rPr>
      <t>償還長短期銀行借款付現數</t>
    </r>
  </si>
  <si>
    <r>
      <t xml:space="preserve">             </t>
    </r>
    <r>
      <rPr>
        <sz val="12"/>
        <rFont val="新細明體"/>
        <family val="1"/>
      </rPr>
      <t>減少代收款項付現數</t>
    </r>
  </si>
  <si>
    <r>
      <t xml:space="preserve">             </t>
    </r>
    <r>
      <rPr>
        <sz val="12"/>
        <rFont val="新細明體"/>
        <family val="1"/>
      </rPr>
      <t>退回存入保證金付現數</t>
    </r>
  </si>
  <si>
    <t>理財活動淨現金流入</t>
  </si>
  <si>
    <r>
      <t>加</t>
    </r>
    <r>
      <rPr>
        <sz val="12"/>
        <rFont val="Times New Roman"/>
        <family val="1"/>
      </rPr>
      <t>:</t>
    </r>
    <r>
      <rPr>
        <sz val="12"/>
        <rFont val="新細明體"/>
        <family val="1"/>
      </rPr>
      <t>期初現金及銀行存款餘額</t>
    </r>
  </si>
  <si>
    <r>
      <t xml:space="preserve">     </t>
    </r>
    <r>
      <rPr>
        <sz val="12"/>
        <rFont val="新細明體"/>
        <family val="1"/>
      </rPr>
      <t>期末現金及銀行存款餘額</t>
    </r>
  </si>
  <si>
    <t>現　金　收　支　概　況　表</t>
  </si>
  <si>
    <r>
      <t>93</t>
    </r>
    <r>
      <rPr>
        <sz val="12"/>
        <rFont val="新細明體"/>
        <family val="1"/>
      </rPr>
      <t>學年度</t>
    </r>
  </si>
  <si>
    <t>經常門現金收入</t>
  </si>
  <si>
    <r>
      <t xml:space="preserve">    </t>
    </r>
    <r>
      <rPr>
        <sz val="12"/>
        <rFont val="新細明體"/>
        <family val="1"/>
      </rPr>
      <t>應收預收項目調整增加數</t>
    </r>
  </si>
  <si>
    <t>經常門現金支出</t>
  </si>
  <si>
    <r>
      <t xml:space="preserve">   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>:</t>
    </r>
    <r>
      <rPr>
        <sz val="12"/>
        <rFont val="新細明體"/>
        <family val="1"/>
      </rPr>
      <t>不產生現金流出之支出</t>
    </r>
  </si>
  <si>
    <r>
      <t xml:space="preserve">    </t>
    </r>
    <r>
      <rPr>
        <sz val="12"/>
        <rFont val="新細明體"/>
        <family val="1"/>
      </rPr>
      <t>應付預付項目調整增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</si>
  <si>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r>
      <t xml:space="preserve">        </t>
    </r>
    <r>
      <rPr>
        <sz val="12"/>
        <rFont val="細明體"/>
        <family val="3"/>
      </rPr>
      <t>經常門現金餘絀</t>
    </r>
  </si>
  <si>
    <t>購置動產及其他資產現金支出</t>
  </si>
  <si>
    <r>
      <t xml:space="preserve">    </t>
    </r>
    <r>
      <rPr>
        <sz val="12"/>
        <rFont val="新細明體"/>
        <family val="1"/>
      </rPr>
      <t>機械儀器及設備</t>
    </r>
    <r>
      <rPr>
        <sz val="12"/>
        <rFont val="Times New Roman"/>
        <family val="1"/>
      </rPr>
      <t xml:space="preserve">   </t>
    </r>
  </si>
  <si>
    <r>
      <t xml:space="preserve">    </t>
    </r>
    <r>
      <rPr>
        <sz val="12"/>
        <rFont val="新細明體"/>
        <family val="1"/>
      </rPr>
      <t>圖書博物</t>
    </r>
  </si>
  <si>
    <r>
      <t xml:space="preserve">    </t>
    </r>
    <r>
      <rPr>
        <sz val="12"/>
        <rFont val="新細明體"/>
        <family val="1"/>
      </rPr>
      <t>其他設備</t>
    </r>
  </si>
  <si>
    <r>
      <t xml:space="preserve">        </t>
    </r>
    <r>
      <rPr>
        <sz val="12"/>
        <rFont val="新細明體"/>
        <family val="1"/>
      </rPr>
      <t>扣減不動產支出前現金餘絀</t>
    </r>
  </si>
  <si>
    <t>購置不動產現金支出</t>
  </si>
  <si>
    <r>
      <t xml:space="preserve">    </t>
    </r>
    <r>
      <rPr>
        <sz val="12"/>
        <rFont val="新細明體"/>
        <family val="1"/>
      </rPr>
      <t>土</t>
    </r>
    <r>
      <rPr>
        <sz val="12"/>
        <rFont val="Times New Roman"/>
        <family val="1"/>
      </rPr>
      <t xml:space="preserve">            </t>
    </r>
    <r>
      <rPr>
        <sz val="12"/>
        <rFont val="新細明體"/>
        <family val="1"/>
      </rPr>
      <t>地</t>
    </r>
  </si>
  <si>
    <r>
      <t xml:space="preserve">    </t>
    </r>
    <r>
      <rPr>
        <sz val="12"/>
        <rFont val="新細明體"/>
        <family val="1"/>
      </rPr>
      <t>建築物</t>
    </r>
  </si>
  <si>
    <r>
      <t xml:space="preserve">        </t>
    </r>
    <r>
      <rPr>
        <sz val="12"/>
        <rFont val="新細明體"/>
        <family val="1"/>
      </rPr>
      <t>本期現金餘絀</t>
    </r>
    <r>
      <rPr>
        <sz val="12"/>
        <rFont val="Times New Roman"/>
        <family val="1"/>
      </rPr>
      <t xml:space="preserve">        </t>
    </r>
  </si>
  <si>
    <t>本期現金及銀行存款淨流入</t>
  </si>
  <si>
    <r>
      <t>加</t>
    </r>
    <r>
      <rPr>
        <sz val="12"/>
        <rFont val="Times New Roman"/>
        <family val="1"/>
      </rPr>
      <t>:</t>
    </r>
    <r>
      <rPr>
        <sz val="12"/>
        <rFont val="新細明體"/>
        <family val="1"/>
      </rPr>
      <t>奬學金基金轉列銀行存款</t>
    </r>
  </si>
  <si>
    <t xml:space="preserve">     推廣教育基金轉列銀行存款</t>
  </si>
  <si>
    <t xml:space="preserve">     學生就學基金轉列銀行存款</t>
  </si>
  <si>
    <r>
      <t xml:space="preserve">B1                                                           </t>
    </r>
    <r>
      <rPr>
        <u val="single"/>
        <sz val="14"/>
        <rFont val="新細明體"/>
        <family val="1"/>
      </rPr>
      <t>銘傳大學</t>
    </r>
    <r>
      <rPr>
        <sz val="12"/>
        <rFont val="新細明體"/>
        <family val="1"/>
      </rPr>
      <t xml:space="preserve">                                                </t>
    </r>
  </si>
  <si>
    <r>
      <t>平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衡</t>
    </r>
    <r>
      <rPr>
        <sz val="16"/>
        <rFont val="Times New Roman"/>
        <family val="1"/>
      </rPr>
      <t xml:space="preserve">         </t>
    </r>
    <r>
      <rPr>
        <sz val="16"/>
        <rFont val="新細明體"/>
        <family val="1"/>
      </rPr>
      <t>表</t>
    </r>
  </si>
  <si>
    <r>
      <t>占總資產</t>
    </r>
    <r>
      <rPr>
        <sz val="11"/>
        <rFont val="Times New Roman"/>
        <family val="1"/>
      </rPr>
      <t>%</t>
    </r>
  </si>
  <si>
    <t>流動資產</t>
  </si>
  <si>
    <r>
      <t xml:space="preserve">    </t>
    </r>
    <r>
      <rPr>
        <sz val="12"/>
        <rFont val="細明體"/>
        <family val="3"/>
      </rPr>
      <t>現金</t>
    </r>
  </si>
  <si>
    <r>
      <t xml:space="preserve">    </t>
    </r>
    <r>
      <rPr>
        <sz val="12"/>
        <rFont val="細明體"/>
        <family val="3"/>
      </rPr>
      <t>銀行存款</t>
    </r>
  </si>
  <si>
    <r>
      <t xml:space="preserve">    </t>
    </r>
    <r>
      <rPr>
        <sz val="12"/>
        <rFont val="細明體"/>
        <family val="3"/>
      </rPr>
      <t>應收款項</t>
    </r>
  </si>
  <si>
    <r>
      <t xml:space="preserve">    </t>
    </r>
    <r>
      <rPr>
        <sz val="12"/>
        <rFont val="細明體"/>
        <family val="3"/>
      </rPr>
      <t>材料及用品</t>
    </r>
  </si>
  <si>
    <r>
      <t xml:space="preserve">    </t>
    </r>
    <r>
      <rPr>
        <sz val="12"/>
        <rFont val="細明體"/>
        <family val="3"/>
      </rPr>
      <t>預付款項</t>
    </r>
  </si>
  <si>
    <t>長期投資及基金</t>
  </si>
  <si>
    <r>
      <t xml:space="preserve">    </t>
    </r>
    <r>
      <rPr>
        <sz val="12"/>
        <rFont val="細明體"/>
        <family val="3"/>
      </rPr>
      <t>特種基金</t>
    </r>
  </si>
  <si>
    <r>
      <t xml:space="preserve">    </t>
    </r>
    <r>
      <rPr>
        <sz val="12"/>
        <rFont val="細明體"/>
        <family val="3"/>
      </rPr>
      <t>學生就學補助基金</t>
    </r>
  </si>
  <si>
    <t>固定資產</t>
  </si>
  <si>
    <r>
      <t xml:space="preserve">    </t>
    </r>
    <r>
      <rPr>
        <sz val="12"/>
        <rFont val="細明體"/>
        <family val="3"/>
      </rPr>
      <t>土地</t>
    </r>
  </si>
  <si>
    <r>
      <t xml:space="preserve">    </t>
    </r>
    <r>
      <rPr>
        <sz val="12"/>
        <rFont val="細明體"/>
        <family val="3"/>
      </rPr>
      <t>土地改良物</t>
    </r>
  </si>
  <si>
    <r>
      <t xml:space="preserve">    </t>
    </r>
    <r>
      <rPr>
        <sz val="12"/>
        <rFont val="細明體"/>
        <family val="3"/>
      </rPr>
      <t>建築物</t>
    </r>
  </si>
  <si>
    <r>
      <t xml:space="preserve">    </t>
    </r>
    <r>
      <rPr>
        <sz val="12"/>
        <rFont val="細明體"/>
        <family val="3"/>
      </rPr>
      <t>機械儀器及設備</t>
    </r>
  </si>
  <si>
    <r>
      <t xml:space="preserve">    </t>
    </r>
    <r>
      <rPr>
        <sz val="12"/>
        <rFont val="細明體"/>
        <family val="3"/>
      </rPr>
      <t>圖書及博物</t>
    </r>
  </si>
  <si>
    <r>
      <t xml:space="preserve">    </t>
    </r>
    <r>
      <rPr>
        <sz val="12"/>
        <rFont val="細明體"/>
        <family val="3"/>
      </rPr>
      <t>其他設備</t>
    </r>
  </si>
  <si>
    <r>
      <t xml:space="preserve">    </t>
    </r>
    <r>
      <rPr>
        <sz val="12"/>
        <rFont val="細明體"/>
        <family val="3"/>
      </rPr>
      <t>預付土地工程及設備款</t>
    </r>
  </si>
  <si>
    <t>其他資產</t>
  </si>
  <si>
    <r>
      <t xml:space="preserve">    </t>
    </r>
    <r>
      <rPr>
        <sz val="12"/>
        <rFont val="細明體"/>
        <family val="3"/>
      </rPr>
      <t>存出保證金</t>
    </r>
  </si>
  <si>
    <r>
      <t xml:space="preserve">        </t>
    </r>
    <r>
      <rPr>
        <sz val="12"/>
        <rFont val="細明體"/>
        <family val="3"/>
      </rPr>
      <t>資產合計</t>
    </r>
  </si>
  <si>
    <t xml:space="preserve">            負  債</t>
  </si>
  <si>
    <t>流動負債</t>
  </si>
  <si>
    <r>
      <t xml:space="preserve">    </t>
    </r>
    <r>
      <rPr>
        <sz val="12"/>
        <rFont val="細明體"/>
        <family val="3"/>
      </rPr>
      <t>應付款項</t>
    </r>
  </si>
  <si>
    <r>
      <t xml:space="preserve">    </t>
    </r>
    <r>
      <rPr>
        <sz val="12"/>
        <rFont val="細明體"/>
        <family val="3"/>
      </rPr>
      <t>預收款項</t>
    </r>
  </si>
  <si>
    <r>
      <t xml:space="preserve">    </t>
    </r>
    <r>
      <rPr>
        <sz val="12"/>
        <rFont val="細明體"/>
        <family val="3"/>
      </rPr>
      <t>代收款項</t>
    </r>
  </si>
  <si>
    <t>長期負債</t>
  </si>
  <si>
    <r>
      <t xml:space="preserve">    </t>
    </r>
    <r>
      <rPr>
        <sz val="12"/>
        <rFont val="細明體"/>
        <family val="3"/>
      </rPr>
      <t>長期銀行借款</t>
    </r>
  </si>
  <si>
    <r>
      <t xml:space="preserve">    </t>
    </r>
    <r>
      <rPr>
        <sz val="12"/>
        <rFont val="細明體"/>
        <family val="3"/>
      </rPr>
      <t>存入保證金</t>
    </r>
  </si>
  <si>
    <t xml:space="preserve">           權益基金及餘絀</t>
  </si>
  <si>
    <t>權益基金</t>
  </si>
  <si>
    <r>
      <t xml:space="preserve">    </t>
    </r>
    <r>
      <rPr>
        <sz val="12"/>
        <rFont val="細明體"/>
        <family val="3"/>
      </rPr>
      <t>指定用途權益基金</t>
    </r>
  </si>
  <si>
    <r>
      <t xml:space="preserve">    </t>
    </r>
    <r>
      <rPr>
        <sz val="12"/>
        <rFont val="細明體"/>
        <family val="3"/>
      </rPr>
      <t>未指定用途權益基金</t>
    </r>
  </si>
  <si>
    <t>餘絀</t>
  </si>
  <si>
    <r>
      <t xml:space="preserve">    </t>
    </r>
    <r>
      <rPr>
        <sz val="12"/>
        <rFont val="細明體"/>
        <family val="3"/>
      </rPr>
      <t>累積餘絀</t>
    </r>
  </si>
  <si>
    <r>
      <t xml:space="preserve">    </t>
    </r>
    <r>
      <rPr>
        <sz val="12"/>
        <rFont val="細明體"/>
        <family val="3"/>
      </rPr>
      <t>本期餘絀</t>
    </r>
  </si>
  <si>
    <t xml:space="preserve">    負債,權益基金及餘絀合計</t>
  </si>
  <si>
    <r>
      <t>93</t>
    </r>
    <r>
      <rPr>
        <sz val="12"/>
        <rFont val="新細明體"/>
        <family val="1"/>
      </rPr>
      <t>學年度</t>
    </r>
  </si>
  <si>
    <r>
      <t xml:space="preserve">    </t>
    </r>
    <r>
      <rPr>
        <sz val="12"/>
        <rFont val="細明體"/>
        <family val="3"/>
      </rPr>
      <t>教程實習費</t>
    </r>
  </si>
  <si>
    <r>
      <t xml:space="preserve">    </t>
    </r>
    <r>
      <rPr>
        <sz val="12"/>
        <rFont val="細明體"/>
        <family val="3"/>
      </rPr>
      <t>試務費收入</t>
    </r>
  </si>
  <si>
    <t xml:space="preserve">  其他支出</t>
  </si>
  <si>
    <r>
      <t xml:space="preserve">    </t>
    </r>
    <r>
      <rPr>
        <sz val="12"/>
        <rFont val="細明體"/>
        <family val="3"/>
      </rPr>
      <t>試務費支出</t>
    </r>
  </si>
  <si>
    <r>
      <t xml:space="preserve">B5  </t>
    </r>
    <r>
      <rPr>
        <sz val="14"/>
        <rFont val="新細明體"/>
        <family val="1"/>
      </rPr>
      <t xml:space="preserve">                                                </t>
    </r>
    <r>
      <rPr>
        <u val="single"/>
        <sz val="14"/>
        <rFont val="新細明體"/>
        <family val="1"/>
      </rPr>
      <t>銘傳大學</t>
    </r>
  </si>
  <si>
    <t>B6</t>
  </si>
  <si>
    <r>
      <t>94</t>
    </r>
    <r>
      <rPr>
        <sz val="12"/>
        <rFont val="新細明體"/>
        <family val="1"/>
      </rPr>
      <t>學年度</t>
    </r>
  </si>
  <si>
    <r>
      <t xml:space="preserve">    </t>
    </r>
    <r>
      <rPr>
        <sz val="12"/>
        <rFont val="細明體"/>
        <family val="3"/>
      </rPr>
      <t>維護及報廢</t>
    </r>
  </si>
  <si>
    <r>
      <t>94</t>
    </r>
    <r>
      <rPr>
        <sz val="12"/>
        <rFont val="新細明體"/>
        <family val="1"/>
      </rPr>
      <t>學年度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</si>
</sst>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\(#,##0\)"/>
    <numFmt numFmtId="177" formatCode="#,##0.00_);\(#,##0.00\)"/>
  </numFmts>
  <fonts count="12">
    <font>
      <sz val="12"/>
      <name val="新細明體"/>
      <family val="1"/>
    </font>
    <font>
      <sz val="12"/>
      <name val="Times New Roman"/>
      <family val="1"/>
    </font>
    <font>
      <sz val="9"/>
      <name val="新細明體"/>
      <family val="1"/>
    </font>
    <font>
      <u val="single"/>
      <sz val="14"/>
      <name val="新細明體"/>
      <family val="1"/>
    </font>
    <font>
      <sz val="14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sz val="12"/>
      <name val="細明體"/>
      <family val="3"/>
    </font>
    <font>
      <sz val="16"/>
      <name val="新細明體"/>
      <family val="1"/>
    </font>
    <font>
      <sz val="16"/>
      <name val="Times New Roman"/>
      <family val="1"/>
    </font>
    <font>
      <sz val="14"/>
      <name val="Times New Roman"/>
      <family val="1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7" fontId="5" fillId="0" borderId="3" xfId="0" applyNumberFormat="1" applyFont="1" applyBorder="1" applyAlignment="1">
      <alignment horizontal="center" vertical="center" shrinkToFit="1"/>
    </xf>
    <xf numFmtId="177" fontId="5" fillId="0" borderId="4" xfId="0" applyNumberFormat="1" applyFont="1" applyBorder="1" applyAlignment="1">
      <alignment horizontal="center" vertical="center" shrinkToFit="1"/>
    </xf>
    <xf numFmtId="0" fontId="0" fillId="0" borderId="5" xfId="0" applyBorder="1" applyAlignment="1">
      <alignment vertical="center"/>
    </xf>
    <xf numFmtId="176" fontId="0" fillId="0" borderId="6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0" fontId="0" fillId="0" borderId="0" xfId="0" applyAlignment="1">
      <alignment vertical="center"/>
    </xf>
    <xf numFmtId="0" fontId="1" fillId="0" borderId="5" xfId="0" applyFon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49" fontId="7" fillId="0" borderId="0" xfId="0" applyNumberFormat="1" applyFont="1" applyAlignment="1">
      <alignment vertical="center"/>
    </xf>
    <xf numFmtId="177" fontId="0" fillId="0" borderId="11" xfId="0" applyNumberForma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0" fontId="7" fillId="0" borderId="9" xfId="0" applyFon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76" fontId="0" fillId="0" borderId="15" xfId="0" applyNumberForma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177" fontId="5" fillId="0" borderId="17" xfId="0" applyNumberFormat="1" applyFont="1" applyBorder="1" applyAlignment="1">
      <alignment horizontal="center" vertical="center" shrinkToFit="1"/>
    </xf>
    <xf numFmtId="0" fontId="0" fillId="0" borderId="18" xfId="0" applyBorder="1" applyAlignment="1">
      <alignment vertical="center"/>
    </xf>
    <xf numFmtId="176" fontId="0" fillId="0" borderId="6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0" fontId="1" fillId="0" borderId="18" xfId="0" applyFont="1" applyBorder="1" applyAlignment="1">
      <alignment vertical="center"/>
    </xf>
    <xf numFmtId="176" fontId="0" fillId="0" borderId="7" xfId="0" applyNumberFormat="1" applyBorder="1" applyAlignment="1">
      <alignment vertical="center"/>
    </xf>
    <xf numFmtId="0" fontId="0" fillId="0" borderId="18" xfId="0" applyFon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0" fontId="1" fillId="0" borderId="23" xfId="0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0" xfId="0" applyNumberFormat="1" applyAlignment="1">
      <alignment horizontal="center"/>
    </xf>
    <xf numFmtId="0" fontId="0" fillId="0" borderId="2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1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176" fontId="0" fillId="0" borderId="7" xfId="15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177" fontId="0" fillId="0" borderId="27" xfId="0" applyNumberFormat="1" applyBorder="1" applyAlignment="1">
      <alignment vertical="center"/>
    </xf>
    <xf numFmtId="177" fontId="0" fillId="0" borderId="28" xfId="0" applyNumberFormat="1" applyBorder="1" applyAlignment="1">
      <alignment vertical="center"/>
    </xf>
    <xf numFmtId="0" fontId="1" fillId="0" borderId="29" xfId="0" applyFont="1" applyBorder="1" applyAlignment="1">
      <alignment vertical="center"/>
    </xf>
    <xf numFmtId="176" fontId="1" fillId="0" borderId="16" xfId="0" applyNumberFormat="1" applyFont="1" applyBorder="1" applyAlignment="1">
      <alignment horizontal="center" vertical="center"/>
    </xf>
    <xf numFmtId="176" fontId="0" fillId="0" borderId="18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177" fontId="0" fillId="0" borderId="31" xfId="0" applyNumberFormat="1" applyBorder="1" applyAlignment="1">
      <alignment vertical="center"/>
    </xf>
    <xf numFmtId="177" fontId="5" fillId="0" borderId="32" xfId="0" applyNumberFormat="1" applyFont="1" applyBorder="1" applyAlignment="1">
      <alignment horizontal="center" vertical="center" shrinkToFit="1"/>
    </xf>
    <xf numFmtId="177" fontId="0" fillId="0" borderId="33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0" fillId="0" borderId="26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0" fillId="0" borderId="34" xfId="0" applyNumberFormat="1" applyBorder="1" applyAlignment="1">
      <alignment vertical="center"/>
    </xf>
    <xf numFmtId="177" fontId="0" fillId="0" borderId="35" xfId="0" applyNumberFormat="1" applyBorder="1" applyAlignment="1">
      <alignment vertical="center"/>
    </xf>
    <xf numFmtId="177" fontId="0" fillId="0" borderId="36" xfId="0" applyNumberFormat="1" applyBorder="1" applyAlignment="1">
      <alignment vertical="center"/>
    </xf>
    <xf numFmtId="177" fontId="0" fillId="0" borderId="37" xfId="0" applyNumberFormat="1" applyBorder="1" applyAlignment="1">
      <alignment vertical="center"/>
    </xf>
    <xf numFmtId="176" fontId="0" fillId="0" borderId="26" xfId="15" applyNumberFormat="1" applyBorder="1" applyAlignment="1">
      <alignment vertical="center"/>
    </xf>
    <xf numFmtId="176" fontId="0" fillId="0" borderId="26" xfId="15" applyNumberFormat="1" applyFont="1" applyBorder="1" applyAlignment="1">
      <alignment vertical="center"/>
    </xf>
    <xf numFmtId="176" fontId="0" fillId="0" borderId="37" xfId="15" applyNumberFormat="1" applyBorder="1" applyAlignment="1">
      <alignment vertical="center"/>
    </xf>
    <xf numFmtId="176" fontId="0" fillId="0" borderId="34" xfId="0" applyNumberFormat="1" applyBorder="1" applyAlignment="1">
      <alignment vertical="center"/>
    </xf>
    <xf numFmtId="176" fontId="0" fillId="0" borderId="34" xfId="15" applyNumberFormat="1" applyBorder="1" applyAlignment="1">
      <alignment vertical="center"/>
    </xf>
    <xf numFmtId="176" fontId="0" fillId="0" borderId="36" xfId="15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8" xfId="15" applyNumberFormat="1" applyBorder="1" applyAlignment="1">
      <alignment vertical="center"/>
    </xf>
    <xf numFmtId="176" fontId="0" fillId="0" borderId="10" xfId="15" applyNumberForma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selection activeCell="G12" sqref="G12"/>
    </sheetView>
  </sheetViews>
  <sheetFormatPr defaultColWidth="9.00390625" defaultRowHeight="16.5"/>
  <cols>
    <col min="1" max="1" width="33.50390625" style="0" customWidth="1"/>
    <col min="2" max="2" width="15.875" style="2" customWidth="1"/>
    <col min="3" max="3" width="9.125" style="3" customWidth="1"/>
    <col min="4" max="4" width="15.875" style="2" customWidth="1"/>
    <col min="5" max="5" width="9.00390625" style="3" customWidth="1"/>
  </cols>
  <sheetData>
    <row r="1" spans="1:4" ht="19.5">
      <c r="A1" s="91" t="s">
        <v>114</v>
      </c>
      <c r="B1" s="91"/>
      <c r="C1" s="91"/>
      <c r="D1" s="91"/>
    </row>
    <row r="2" spans="1:4" ht="19.5">
      <c r="A2" s="4"/>
      <c r="B2" s="5"/>
      <c r="C2" s="5"/>
      <c r="D2" s="5"/>
    </row>
    <row r="3" spans="1:5" ht="19.5">
      <c r="A3" s="90" t="s">
        <v>93</v>
      </c>
      <c r="B3" s="90"/>
      <c r="C3" s="90"/>
      <c r="D3" s="90"/>
      <c r="E3" s="3" t="s">
        <v>3</v>
      </c>
    </row>
    <row r="4" spans="1:4" ht="17.25" thickBot="1">
      <c r="A4" s="6"/>
      <c r="B4" s="6"/>
      <c r="C4" s="6"/>
      <c r="D4" s="6"/>
    </row>
    <row r="5" spans="1:5" ht="23.25" customHeight="1" thickBot="1">
      <c r="A5" s="35" t="s">
        <v>4</v>
      </c>
      <c r="B5" s="8" t="s">
        <v>160</v>
      </c>
      <c r="C5" s="36" t="s">
        <v>5</v>
      </c>
      <c r="D5" s="8" t="s">
        <v>153</v>
      </c>
      <c r="E5" s="72" t="s">
        <v>5</v>
      </c>
    </row>
    <row r="6" spans="1:5" ht="16.5">
      <c r="A6" s="37" t="s">
        <v>95</v>
      </c>
      <c r="B6" s="38">
        <f>SUM(B7:B14)</f>
        <v>2072052647</v>
      </c>
      <c r="C6" s="39">
        <f>B6/B6*100</f>
        <v>100</v>
      </c>
      <c r="D6" s="38">
        <f>SUM(D7:D14)</f>
        <v>2049221332</v>
      </c>
      <c r="E6" s="73">
        <f>D6/D6*100</f>
        <v>100</v>
      </c>
    </row>
    <row r="7" spans="1:5" ht="16.5">
      <c r="A7" s="40" t="s">
        <v>7</v>
      </c>
      <c r="B7" s="41">
        <v>1660221316</v>
      </c>
      <c r="C7" s="74">
        <f>B7/B6*100</f>
        <v>80.12447552448701</v>
      </c>
      <c r="D7" s="41">
        <v>1635344337</v>
      </c>
      <c r="E7" s="75">
        <f>D7/D6*100</f>
        <v>79.80320678215543</v>
      </c>
    </row>
    <row r="8" spans="1:5" ht="16.5">
      <c r="A8" s="40" t="s">
        <v>8</v>
      </c>
      <c r="B8" s="41">
        <v>19725599</v>
      </c>
      <c r="C8" s="74">
        <f>B8/B6*100</f>
        <v>0.9519834850026375</v>
      </c>
      <c r="D8" s="41">
        <v>20604716</v>
      </c>
      <c r="E8" s="75">
        <f>D8/D6*100</f>
        <v>1.0054900209285935</v>
      </c>
    </row>
    <row r="9" spans="1:5" ht="16.5">
      <c r="A9" s="40" t="s">
        <v>9</v>
      </c>
      <c r="B9" s="41">
        <v>61447307</v>
      </c>
      <c r="C9" s="74">
        <f>B9/B6*100</f>
        <v>2.965528269224522</v>
      </c>
      <c r="D9" s="41">
        <v>58191577</v>
      </c>
      <c r="E9" s="75">
        <f>D9/D6*100</f>
        <v>2.8396921353149374</v>
      </c>
    </row>
    <row r="10" spans="1:5" ht="16.5">
      <c r="A10" s="40" t="s">
        <v>10</v>
      </c>
      <c r="B10" s="41">
        <v>211137433</v>
      </c>
      <c r="C10" s="74">
        <f>B10/B6*100</f>
        <v>10.18977164048863</v>
      </c>
      <c r="D10" s="41">
        <v>187791730</v>
      </c>
      <c r="E10" s="75">
        <f>D10/D6*100</f>
        <v>9.164053051151821</v>
      </c>
    </row>
    <row r="11" spans="1:5" ht="16.5">
      <c r="A11" s="40" t="s">
        <v>11</v>
      </c>
      <c r="B11" s="41">
        <v>27701521</v>
      </c>
      <c r="C11" s="74">
        <f>B11/B6*100</f>
        <v>1.3369120248999156</v>
      </c>
      <c r="D11" s="41">
        <v>29736297</v>
      </c>
      <c r="E11" s="75">
        <f>D11/D6*100</f>
        <v>1.4511022570206193</v>
      </c>
    </row>
    <row r="12" spans="1:5" ht="16.5">
      <c r="A12" s="40" t="s">
        <v>12</v>
      </c>
      <c r="B12" s="41">
        <v>61536593</v>
      </c>
      <c r="C12" s="74">
        <f>B12/B6*100</f>
        <v>2.969837329620708</v>
      </c>
      <c r="D12" s="41">
        <v>59987367</v>
      </c>
      <c r="E12" s="75">
        <f>D12/D6*100</f>
        <v>2.927324933781238</v>
      </c>
    </row>
    <row r="13" spans="1:5" ht="16.5">
      <c r="A13" s="40" t="s">
        <v>72</v>
      </c>
      <c r="B13" s="41">
        <v>-3723</v>
      </c>
      <c r="C13" s="74">
        <f>B13/B6*100</f>
        <v>-0.00017967690180991817</v>
      </c>
      <c r="D13" s="41">
        <v>-629179</v>
      </c>
      <c r="E13" s="75">
        <f>D13/D6*100</f>
        <v>-0.030703320826059016</v>
      </c>
    </row>
    <row r="14" spans="1:5" ht="16.5">
      <c r="A14" s="40" t="s">
        <v>96</v>
      </c>
      <c r="B14" s="41">
        <v>30286601</v>
      </c>
      <c r="C14" s="74">
        <f>B14/B6*100</f>
        <v>1.4616714031783962</v>
      </c>
      <c r="D14" s="41">
        <v>58194487</v>
      </c>
      <c r="E14" s="75">
        <f>D14/D6*100</f>
        <v>2.8398341404734118</v>
      </c>
    </row>
    <row r="15" spans="1:5" ht="16.5">
      <c r="A15" s="40"/>
      <c r="B15" s="45"/>
      <c r="C15" s="46"/>
      <c r="D15" s="41"/>
      <c r="E15" s="76"/>
    </row>
    <row r="16" spans="1:5" ht="16.5">
      <c r="A16" s="42" t="s">
        <v>97</v>
      </c>
      <c r="B16" s="45">
        <f>SUM(B17:B26)</f>
        <v>1596040740</v>
      </c>
      <c r="C16" s="46">
        <f>B16/B6*100</f>
        <v>77.02703607993799</v>
      </c>
      <c r="D16" s="43">
        <f>SUM(D17:D26)</f>
        <v>1458199359</v>
      </c>
      <c r="E16" s="77">
        <f>D16/D6*100</f>
        <v>71.15870483237777</v>
      </c>
    </row>
    <row r="17" spans="1:5" ht="16.5">
      <c r="A17" s="42" t="s">
        <v>14</v>
      </c>
      <c r="B17" s="41">
        <v>339500</v>
      </c>
      <c r="C17" s="74">
        <f>B17/B6*100</f>
        <v>0.016384718819357297</v>
      </c>
      <c r="D17" s="41">
        <v>268950</v>
      </c>
      <c r="E17" s="75">
        <f>D17/D6*100</f>
        <v>0.013124497378597463</v>
      </c>
    </row>
    <row r="18" spans="1:5" ht="16.5">
      <c r="A18" s="42" t="s">
        <v>15</v>
      </c>
      <c r="B18" s="41">
        <v>413025984</v>
      </c>
      <c r="C18" s="74">
        <f>B18/B6*100</f>
        <v>19.933180008625524</v>
      </c>
      <c r="D18" s="41">
        <v>393704579</v>
      </c>
      <c r="E18" s="75">
        <f>D18/D6*100</f>
        <v>19.212399014788314</v>
      </c>
    </row>
    <row r="19" spans="1:5" ht="16.5">
      <c r="A19" s="42" t="s">
        <v>16</v>
      </c>
      <c r="B19" s="41">
        <v>1033311084</v>
      </c>
      <c r="C19" s="74">
        <f>B19/B6*100</f>
        <v>49.86895895218053</v>
      </c>
      <c r="D19" s="41">
        <v>963867386</v>
      </c>
      <c r="E19" s="75">
        <f>D19/D6*100</f>
        <v>47.035787249944555</v>
      </c>
    </row>
    <row r="20" spans="1:5" ht="16.5">
      <c r="A20" s="42" t="s">
        <v>17</v>
      </c>
      <c r="B20" s="41">
        <v>113776475</v>
      </c>
      <c r="C20" s="74">
        <f>B20/B6*100</f>
        <v>5.491003096119691</v>
      </c>
      <c r="D20" s="41">
        <v>103159991</v>
      </c>
      <c r="E20" s="75">
        <f>D20/D6*100</f>
        <v>5.034106828241821</v>
      </c>
    </row>
    <row r="21" spans="1:5" ht="16.5">
      <c r="A21" s="42" t="s">
        <v>18</v>
      </c>
      <c r="B21" s="41">
        <v>20930070</v>
      </c>
      <c r="C21" s="74">
        <f>B21/B6*100</f>
        <v>1.0101128477745671</v>
      </c>
      <c r="D21" s="41">
        <v>21778776</v>
      </c>
      <c r="E21" s="75">
        <f>D21/D6*100</f>
        <v>1.0627830024951155</v>
      </c>
    </row>
    <row r="22" spans="1:5" ht="16.5">
      <c r="A22" s="42" t="s">
        <v>19</v>
      </c>
      <c r="B22" s="41">
        <v>60062457</v>
      </c>
      <c r="C22" s="74">
        <f>B22/B6*100</f>
        <v>2.898693577451365</v>
      </c>
      <c r="D22" s="41">
        <v>59669033</v>
      </c>
      <c r="E22" s="75">
        <f>D22/D6*100</f>
        <v>2.9117905454245974</v>
      </c>
    </row>
    <row r="23" spans="1:5" ht="16.5">
      <c r="A23" s="42" t="s">
        <v>20</v>
      </c>
      <c r="B23" s="41">
        <v>29059224</v>
      </c>
      <c r="C23" s="74">
        <f>B23/B6*100</f>
        <v>1.4024365665647105</v>
      </c>
      <c r="D23" s="41">
        <v>28227361</v>
      </c>
      <c r="E23" s="75">
        <f>D23/D6*100</f>
        <v>1.377467653650211</v>
      </c>
    </row>
    <row r="24" spans="1:5" ht="16.5">
      <c r="A24" s="37" t="s">
        <v>21</v>
      </c>
      <c r="B24" s="41">
        <v>12128003</v>
      </c>
      <c r="C24" s="74">
        <f>B24/B6*100</f>
        <v>0.5853134580127297</v>
      </c>
      <c r="D24" s="41">
        <v>12279612</v>
      </c>
      <c r="E24" s="75">
        <f>D24/D6*100</f>
        <v>0.5992330749365827</v>
      </c>
    </row>
    <row r="25" spans="1:5" ht="16.5">
      <c r="A25" s="40" t="s">
        <v>98</v>
      </c>
      <c r="B25" s="41">
        <v>-86628678</v>
      </c>
      <c r="C25" s="74">
        <f>B25/B6*100</f>
        <v>-4.180814523483486</v>
      </c>
      <c r="D25" s="41">
        <v>-85109138</v>
      </c>
      <c r="E25" s="75">
        <f>D25/D6*100</f>
        <v>-4.153242827944561</v>
      </c>
    </row>
    <row r="26" spans="1:5" ht="16.5">
      <c r="A26" s="40" t="s">
        <v>99</v>
      </c>
      <c r="B26" s="45">
        <v>36621</v>
      </c>
      <c r="C26" s="46">
        <f>B26/B6*100</f>
        <v>0.0017673778730005404</v>
      </c>
      <c r="D26" s="41">
        <v>-39647191</v>
      </c>
      <c r="E26" s="75">
        <f>D26/D6*100</f>
        <v>-1.9347442065374711</v>
      </c>
    </row>
    <row r="27" spans="1:5" ht="16.5">
      <c r="A27" s="40" t="s">
        <v>100</v>
      </c>
      <c r="B27" s="43">
        <f>B6-B16</f>
        <v>476011907</v>
      </c>
      <c r="C27" s="44">
        <f>B27/B6*100</f>
        <v>22.972963920062018</v>
      </c>
      <c r="D27" s="43">
        <f>D6-D16</f>
        <v>591021973</v>
      </c>
      <c r="E27" s="78">
        <f>D27/D6*100</f>
        <v>28.84129516762223</v>
      </c>
    </row>
    <row r="28" spans="1:5" ht="16.5">
      <c r="A28" s="37"/>
      <c r="B28" s="43"/>
      <c r="C28" s="44"/>
      <c r="D28" s="41"/>
      <c r="E28" s="75"/>
    </row>
    <row r="29" spans="1:5" ht="16.5">
      <c r="A29" s="37" t="s">
        <v>101</v>
      </c>
      <c r="B29" s="43">
        <f>SUM(B30:B32)</f>
        <v>193365913</v>
      </c>
      <c r="C29" s="44">
        <f>B29/B6*100</f>
        <v>9.332094591320487</v>
      </c>
      <c r="D29" s="43">
        <f>SUM(D30:D32)</f>
        <v>194945956</v>
      </c>
      <c r="E29" s="77">
        <f>D29/D6*100</f>
        <v>9.513172294070186</v>
      </c>
    </row>
    <row r="30" spans="1:5" ht="16.5">
      <c r="A30" s="40" t="s">
        <v>102</v>
      </c>
      <c r="B30" s="41">
        <v>143573389</v>
      </c>
      <c r="C30" s="74">
        <f>B30/B6*100</f>
        <v>6.929041557311358</v>
      </c>
      <c r="D30" s="41">
        <v>158803853</v>
      </c>
      <c r="E30" s="75">
        <f>D30/D6*100</f>
        <v>7.749472959322093</v>
      </c>
    </row>
    <row r="31" spans="1:5" ht="16.5">
      <c r="A31" s="40" t="s">
        <v>103</v>
      </c>
      <c r="B31" s="41">
        <v>42771504</v>
      </c>
      <c r="C31" s="74">
        <f>B31/B6*100</f>
        <v>2.0642093270133013</v>
      </c>
      <c r="D31" s="41">
        <v>30189892</v>
      </c>
      <c r="E31" s="75">
        <f>D31/D6*100</f>
        <v>1.4732372500990538</v>
      </c>
    </row>
    <row r="32" spans="1:5" ht="16.5">
      <c r="A32" s="40" t="s">
        <v>104</v>
      </c>
      <c r="B32" s="45">
        <v>7021020</v>
      </c>
      <c r="C32" s="46">
        <f>B32/B6*100</f>
        <v>0.33884370699582905</v>
      </c>
      <c r="D32" s="41">
        <v>5952211</v>
      </c>
      <c r="E32" s="75">
        <f>D32/D6*100</f>
        <v>0.2904620846490388</v>
      </c>
    </row>
    <row r="33" spans="1:5" ht="16.5">
      <c r="A33" s="40" t="s">
        <v>105</v>
      </c>
      <c r="B33" s="43">
        <f>B27-B29</f>
        <v>282645994</v>
      </c>
      <c r="C33" s="44">
        <f>B33/B6*100</f>
        <v>13.64086932874153</v>
      </c>
      <c r="D33" s="43">
        <f>D27-D29</f>
        <v>396076017</v>
      </c>
      <c r="E33" s="77">
        <f>D33/D6*100</f>
        <v>19.32812287355205</v>
      </c>
    </row>
    <row r="34" spans="1:5" ht="16.5">
      <c r="A34" s="37"/>
      <c r="B34" s="43"/>
      <c r="C34" s="44"/>
      <c r="D34" s="41"/>
      <c r="E34" s="75"/>
    </row>
    <row r="35" spans="1:5" ht="16.5">
      <c r="A35" s="37" t="s">
        <v>106</v>
      </c>
      <c r="B35" s="43">
        <f>SUM(B36:B37)</f>
        <v>915289204</v>
      </c>
      <c r="C35" s="44">
        <f>B35/B6*100</f>
        <v>44.17306699833096</v>
      </c>
      <c r="D35" s="43">
        <f>SUM(D36:D37)</f>
        <v>76481315</v>
      </c>
      <c r="E35" s="77">
        <f>D35/D6*100</f>
        <v>3.7322134903483426</v>
      </c>
    </row>
    <row r="36" spans="1:5" ht="16.5">
      <c r="A36" s="40" t="s">
        <v>107</v>
      </c>
      <c r="B36" s="41">
        <v>687376861</v>
      </c>
      <c r="C36" s="74">
        <f>B36/B6*100</f>
        <v>33.17371602479365</v>
      </c>
      <c r="D36" s="41"/>
      <c r="E36" s="75"/>
    </row>
    <row r="37" spans="1:5" ht="16.5">
      <c r="A37" s="40" t="s">
        <v>108</v>
      </c>
      <c r="B37" s="45">
        <v>227912343</v>
      </c>
      <c r="C37" s="46">
        <f>B37/B6*100</f>
        <v>10.999350973537306</v>
      </c>
      <c r="D37" s="45">
        <v>76481315</v>
      </c>
      <c r="E37" s="79">
        <f>D37/D6*100</f>
        <v>3.7322134903483426</v>
      </c>
    </row>
    <row r="38" spans="1:5" ht="17.25" thickBot="1">
      <c r="A38" s="47" t="s">
        <v>109</v>
      </c>
      <c r="B38" s="87">
        <f>B33-B35</f>
        <v>-632643210</v>
      </c>
      <c r="C38" s="71">
        <f>B38/B6*100</f>
        <v>-30.532197669589422</v>
      </c>
      <c r="D38" s="48">
        <f>D33-D35</f>
        <v>319594702</v>
      </c>
      <c r="E38" s="80">
        <f>D38/D6*100</f>
        <v>15.595909383203708</v>
      </c>
    </row>
    <row r="40" ht="16.5">
      <c r="D40" s="5"/>
    </row>
    <row r="41" spans="1:4" ht="16.5">
      <c r="A41" s="2"/>
      <c r="D41" s="49"/>
    </row>
    <row r="42" ht="16.5">
      <c r="D42" s="5"/>
    </row>
  </sheetData>
  <mergeCells count="2">
    <mergeCell ref="A3:D3"/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B24" sqref="B24"/>
    </sheetView>
  </sheetViews>
  <sheetFormatPr defaultColWidth="9.00390625" defaultRowHeight="16.5"/>
  <cols>
    <col min="1" max="1" width="33.50390625" style="0" customWidth="1"/>
    <col min="2" max="2" width="15.875" style="2" customWidth="1"/>
    <col min="3" max="3" width="9.125" style="3" customWidth="1"/>
    <col min="4" max="4" width="15.875" style="2" customWidth="1"/>
    <col min="5" max="5" width="9.00390625" style="3" customWidth="1"/>
  </cols>
  <sheetData>
    <row r="1" ht="16.5">
      <c r="A1" s="1" t="s">
        <v>0</v>
      </c>
    </row>
    <row r="2" spans="1:4" ht="19.5">
      <c r="A2" s="92" t="s">
        <v>1</v>
      </c>
      <c r="B2" s="93"/>
      <c r="C2" s="93"/>
      <c r="D2" s="93"/>
    </row>
    <row r="3" spans="1:4" ht="19.5">
      <c r="A3" s="4"/>
      <c r="B3" s="5"/>
      <c r="C3" s="5"/>
      <c r="D3" s="5"/>
    </row>
    <row r="4" spans="1:5" ht="19.5">
      <c r="A4" s="90" t="s">
        <v>2</v>
      </c>
      <c r="B4" s="90"/>
      <c r="C4" s="90"/>
      <c r="D4" s="90"/>
      <c r="E4" s="3" t="s">
        <v>3</v>
      </c>
    </row>
    <row r="5" spans="1:4" ht="17.25" thickBot="1">
      <c r="A5" s="6"/>
      <c r="B5" s="6"/>
      <c r="C5" s="6"/>
      <c r="D5" s="6"/>
    </row>
    <row r="6" spans="1:5" ht="32.25" customHeight="1" thickBot="1">
      <c r="A6" s="7" t="s">
        <v>4</v>
      </c>
      <c r="B6" s="8" t="s">
        <v>160</v>
      </c>
      <c r="C6" s="9" t="s">
        <v>5</v>
      </c>
      <c r="D6" s="8" t="s">
        <v>153</v>
      </c>
      <c r="E6" s="10" t="s">
        <v>5</v>
      </c>
    </row>
    <row r="7" spans="1:5" s="14" customFormat="1" ht="31.5" customHeight="1">
      <c r="A7" s="11" t="s">
        <v>6</v>
      </c>
      <c r="B7" s="12">
        <f>SUM(B8:B13)</f>
        <v>2041769769</v>
      </c>
      <c r="C7" s="13">
        <f>B7/B7*100</f>
        <v>100</v>
      </c>
      <c r="D7" s="12">
        <f>SUM(D8:D13)</f>
        <v>1991656024</v>
      </c>
      <c r="E7" s="13">
        <f>D7/D7*100</f>
        <v>100</v>
      </c>
    </row>
    <row r="8" spans="1:5" s="14" customFormat="1" ht="31.5" customHeight="1">
      <c r="A8" s="15" t="s">
        <v>7</v>
      </c>
      <c r="B8" s="16">
        <v>1660221316</v>
      </c>
      <c r="C8" s="17">
        <f>B8/B7*100</f>
        <v>81.31285619010455</v>
      </c>
      <c r="D8" s="16">
        <v>1635344337</v>
      </c>
      <c r="E8" s="17">
        <f>D8/D7*100</f>
        <v>82.10977785790585</v>
      </c>
    </row>
    <row r="9" spans="1:5" s="14" customFormat="1" ht="31.5" customHeight="1">
      <c r="A9" s="15" t="s">
        <v>8</v>
      </c>
      <c r="B9" s="16">
        <v>19725599</v>
      </c>
      <c r="C9" s="17">
        <f>B9/B7*100</f>
        <v>0.9661030004211018</v>
      </c>
      <c r="D9" s="16">
        <v>20604716</v>
      </c>
      <c r="E9" s="17">
        <f>D9/D7*100</f>
        <v>1.0345519382718469</v>
      </c>
    </row>
    <row r="10" spans="1:5" s="14" customFormat="1" ht="31.5" customHeight="1">
      <c r="A10" s="15" t="s">
        <v>9</v>
      </c>
      <c r="B10" s="16">
        <v>61447307</v>
      </c>
      <c r="C10" s="17">
        <f>B10/B7*100</f>
        <v>3.0095120386709966</v>
      </c>
      <c r="D10" s="16">
        <v>58191577</v>
      </c>
      <c r="E10" s="17">
        <f>D10/D7*100</f>
        <v>2.9217684328405897</v>
      </c>
    </row>
    <row r="11" spans="1:5" s="14" customFormat="1" ht="31.5" customHeight="1">
      <c r="A11" s="15" t="s">
        <v>10</v>
      </c>
      <c r="B11" s="16">
        <v>211137433</v>
      </c>
      <c r="C11" s="17">
        <f>B11/B7*100</f>
        <v>10.340903083475911</v>
      </c>
      <c r="D11" s="16">
        <v>187791730</v>
      </c>
      <c r="E11" s="17">
        <f>D11/D7*100</f>
        <v>9.42892385718509</v>
      </c>
    </row>
    <row r="12" spans="1:5" s="14" customFormat="1" ht="31.5" customHeight="1">
      <c r="A12" s="15" t="s">
        <v>11</v>
      </c>
      <c r="B12" s="16">
        <v>27701521</v>
      </c>
      <c r="C12" s="17">
        <f>B12/B7*100</f>
        <v>1.356740677650811</v>
      </c>
      <c r="D12" s="16">
        <v>29736297</v>
      </c>
      <c r="E12" s="17">
        <f>D12/D7*100</f>
        <v>1.4930438108623922</v>
      </c>
    </row>
    <row r="13" spans="1:5" s="14" customFormat="1" ht="31.5" customHeight="1">
      <c r="A13" s="15" t="s">
        <v>12</v>
      </c>
      <c r="B13" s="16">
        <v>61536593</v>
      </c>
      <c r="C13" s="17">
        <f>B13/B7*100</f>
        <v>3.0138850096766223</v>
      </c>
      <c r="D13" s="16">
        <v>59987367</v>
      </c>
      <c r="E13" s="17">
        <f>D13/D7*100</f>
        <v>3.0119341029342324</v>
      </c>
    </row>
    <row r="14" spans="1:5" s="14" customFormat="1" ht="31.5" customHeight="1">
      <c r="A14" s="15"/>
      <c r="B14" s="16"/>
      <c r="C14" s="17"/>
      <c r="D14" s="16"/>
      <c r="E14" s="17"/>
    </row>
    <row r="15" spans="1:5" s="14" customFormat="1" ht="31.5" customHeight="1">
      <c r="A15" s="11" t="s">
        <v>13</v>
      </c>
      <c r="B15" s="18">
        <f>SUM(B16:B23)</f>
        <v>1682632797</v>
      </c>
      <c r="C15" s="19">
        <f>B15/B7*100</f>
        <v>82.41050595161397</v>
      </c>
      <c r="D15" s="18">
        <f>SUM(D16:D23)</f>
        <v>1582955688</v>
      </c>
      <c r="E15" s="19">
        <f>D15/D7*100</f>
        <v>79.47937138366017</v>
      </c>
    </row>
    <row r="16" spans="1:5" s="14" customFormat="1" ht="31.5" customHeight="1">
      <c r="A16" s="20" t="s">
        <v>14</v>
      </c>
      <c r="B16" s="16">
        <v>339500</v>
      </c>
      <c r="C16" s="17">
        <f>B16/B15*100</f>
        <v>0.02017671357680068</v>
      </c>
      <c r="D16" s="16">
        <v>268950</v>
      </c>
      <c r="E16" s="17">
        <f>D16/D15*100</f>
        <v>0.016990368210483983</v>
      </c>
    </row>
    <row r="17" spans="1:5" s="14" customFormat="1" ht="31.5" customHeight="1">
      <c r="A17" s="20" t="s">
        <v>15</v>
      </c>
      <c r="B17" s="16">
        <v>413025984</v>
      </c>
      <c r="C17" s="17">
        <f>B17/B7*100</f>
        <v>20.22882257691024</v>
      </c>
      <c r="D17" s="16">
        <v>393704579</v>
      </c>
      <c r="E17" s="17">
        <f>D17/D7*100</f>
        <v>19.767699555332452</v>
      </c>
    </row>
    <row r="18" spans="1:5" s="14" customFormat="1" ht="31.5" customHeight="1">
      <c r="A18" s="20" t="s">
        <v>16</v>
      </c>
      <c r="B18" s="16">
        <v>1033311084</v>
      </c>
      <c r="C18" s="17">
        <f>B18/B7*100</f>
        <v>50.60859944586632</v>
      </c>
      <c r="D18" s="16">
        <v>963867386</v>
      </c>
      <c r="E18" s="17">
        <f>D18/D7*100</f>
        <v>48.39527380155681</v>
      </c>
    </row>
    <row r="19" spans="1:5" s="14" customFormat="1" ht="31.5" customHeight="1">
      <c r="A19" s="20" t="s">
        <v>17</v>
      </c>
      <c r="B19" s="16">
        <v>113776475</v>
      </c>
      <c r="C19" s="17">
        <f>B19/B7*100</f>
        <v>5.572443902709189</v>
      </c>
      <c r="D19" s="16">
        <v>103159991</v>
      </c>
      <c r="E19" s="17">
        <f>D19/D7*100</f>
        <v>5.179608815824313</v>
      </c>
    </row>
    <row r="20" spans="1:5" s="14" customFormat="1" ht="31.5" customHeight="1">
      <c r="A20" s="20" t="s">
        <v>18</v>
      </c>
      <c r="B20" s="16">
        <v>20930070</v>
      </c>
      <c r="C20" s="17">
        <f>B20/B7*100</f>
        <v>1.025094519361551</v>
      </c>
      <c r="D20" s="16">
        <v>21778776</v>
      </c>
      <c r="E20" s="17">
        <f>D20/D7*100</f>
        <v>1.0935008725181352</v>
      </c>
    </row>
    <row r="21" spans="1:5" s="14" customFormat="1" ht="31.5" customHeight="1">
      <c r="A21" s="20" t="s">
        <v>19</v>
      </c>
      <c r="B21" s="16">
        <v>60062457</v>
      </c>
      <c r="C21" s="17">
        <f>B21/B7*100</f>
        <v>2.941686076066101</v>
      </c>
      <c r="D21" s="16">
        <v>59669033</v>
      </c>
      <c r="E21" s="17">
        <f>D21/D7*100</f>
        <v>2.995950720454327</v>
      </c>
    </row>
    <row r="22" spans="1:5" s="14" customFormat="1" ht="31.5" customHeight="1">
      <c r="A22" s="20" t="s">
        <v>20</v>
      </c>
      <c r="B22" s="16">
        <v>29059224</v>
      </c>
      <c r="C22" s="17">
        <f>B22/B7*100</f>
        <v>1.4232370584188037</v>
      </c>
      <c r="D22" s="16">
        <v>28227361</v>
      </c>
      <c r="E22" s="17">
        <f>D22/D7*100</f>
        <v>1.417280929028536</v>
      </c>
    </row>
    <row r="23" spans="1:5" s="14" customFormat="1" ht="31.5" customHeight="1" thickBot="1">
      <c r="A23" s="70" t="s">
        <v>21</v>
      </c>
      <c r="B23" s="22">
        <v>12128003</v>
      </c>
      <c r="C23" s="23">
        <f>B23/B7*100</f>
        <v>0.5939946405387296</v>
      </c>
      <c r="D23" s="22">
        <v>12279612</v>
      </c>
      <c r="E23" s="23">
        <f>D23/D7*100</f>
        <v>0.6165528510961389</v>
      </c>
    </row>
    <row r="24" spans="1:5" s="14" customFormat="1" ht="31.5" customHeight="1" thickBot="1">
      <c r="A24" s="21" t="s">
        <v>22</v>
      </c>
      <c r="B24" s="22">
        <f>B7-B15</f>
        <v>359136972</v>
      </c>
      <c r="C24" s="23">
        <f>B24/B7*100</f>
        <v>17.58949404838602</v>
      </c>
      <c r="D24" s="22">
        <f>D7-D15</f>
        <v>408700336</v>
      </c>
      <c r="E24" s="23">
        <f>D24/D7*100</f>
        <v>20.520628616339824</v>
      </c>
    </row>
    <row r="27" ht="16.5">
      <c r="A27" s="24"/>
    </row>
  </sheetData>
  <mergeCells count="2">
    <mergeCell ref="A2:D2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22">
      <selection activeCell="H25" sqref="H25"/>
    </sheetView>
  </sheetViews>
  <sheetFormatPr defaultColWidth="9.00390625" defaultRowHeight="16.5"/>
  <cols>
    <col min="1" max="1" width="33.50390625" style="0" customWidth="1"/>
    <col min="2" max="2" width="15.875" style="2" customWidth="1"/>
    <col min="3" max="3" width="9.125" style="3" customWidth="1"/>
    <col min="4" max="4" width="15.875" style="2" customWidth="1"/>
    <col min="5" max="5" width="9.00390625" style="3" customWidth="1"/>
  </cols>
  <sheetData>
    <row r="1" ht="16.5">
      <c r="A1" s="1" t="s">
        <v>23</v>
      </c>
    </row>
    <row r="2" spans="1:4" ht="19.5">
      <c r="A2" s="92" t="s">
        <v>1</v>
      </c>
      <c r="B2" s="93"/>
      <c r="C2" s="93"/>
      <c r="D2" s="93"/>
    </row>
    <row r="3" spans="1:4" ht="19.5">
      <c r="A3" s="4"/>
      <c r="B3" s="5"/>
      <c r="C3" s="5"/>
      <c r="D3" s="5"/>
    </row>
    <row r="4" spans="1:5" ht="21">
      <c r="A4" s="94" t="s">
        <v>24</v>
      </c>
      <c r="B4" s="94"/>
      <c r="C4" s="94"/>
      <c r="D4" s="94"/>
      <c r="E4" s="3" t="s">
        <v>3</v>
      </c>
    </row>
    <row r="5" spans="1:4" ht="17.25" thickBot="1">
      <c r="A5" s="6"/>
      <c r="B5" s="6"/>
      <c r="C5" s="6"/>
      <c r="D5" s="6"/>
    </row>
    <row r="6" spans="1:5" ht="23.25" customHeight="1" thickBot="1">
      <c r="A6" s="7" t="s">
        <v>4</v>
      </c>
      <c r="B6" s="8" t="s">
        <v>160</v>
      </c>
      <c r="C6" s="9" t="s">
        <v>5</v>
      </c>
      <c r="D6" s="8" t="s">
        <v>153</v>
      </c>
      <c r="E6" s="10" t="s">
        <v>5</v>
      </c>
    </row>
    <row r="7" spans="1:5" s="14" customFormat="1" ht="30" customHeight="1">
      <c r="A7" s="11" t="s">
        <v>25</v>
      </c>
      <c r="B7" s="16">
        <f>SUM(B8:B13)</f>
        <v>1660221316</v>
      </c>
      <c r="C7" s="25">
        <f>B7/B26*100</f>
        <v>81.31285619010455</v>
      </c>
      <c r="D7" s="16">
        <f>SUM(D8:D13)</f>
        <v>1635344337</v>
      </c>
      <c r="E7" s="25">
        <f>D7/D26*100</f>
        <v>82.10977785790585</v>
      </c>
    </row>
    <row r="8" spans="1:5" s="14" customFormat="1" ht="30" customHeight="1">
      <c r="A8" s="15" t="s">
        <v>26</v>
      </c>
      <c r="B8" s="16">
        <v>1262471789</v>
      </c>
      <c r="C8" s="25">
        <f>B8/B26*100</f>
        <v>61.83223045849691</v>
      </c>
      <c r="D8" s="16">
        <v>1245376264</v>
      </c>
      <c r="E8" s="25">
        <f>D8/D26*100</f>
        <v>62.529686300891086</v>
      </c>
    </row>
    <row r="9" spans="1:5" s="14" customFormat="1" ht="30" customHeight="1">
      <c r="A9" s="15" t="s">
        <v>27</v>
      </c>
      <c r="B9" s="16">
        <v>300070863</v>
      </c>
      <c r="C9" s="25">
        <f>B9/B26*100</f>
        <v>14.696606226419254</v>
      </c>
      <c r="D9" s="16">
        <v>290390174</v>
      </c>
      <c r="E9" s="25">
        <f>D9/D26*100</f>
        <v>14.580337693894876</v>
      </c>
    </row>
    <row r="10" spans="1:5" s="14" customFormat="1" ht="30" customHeight="1">
      <c r="A10" s="15" t="s">
        <v>28</v>
      </c>
      <c r="B10" s="16">
        <v>30936601</v>
      </c>
      <c r="C10" s="25">
        <f>B10/B26*100</f>
        <v>1.5151855742849918</v>
      </c>
      <c r="D10" s="16">
        <v>30569515</v>
      </c>
      <c r="E10" s="25">
        <f>D10/D26*100</f>
        <v>1.5348792478032842</v>
      </c>
    </row>
    <row r="11" spans="1:5" s="14" customFormat="1" ht="30" customHeight="1">
      <c r="A11" s="15" t="s">
        <v>29</v>
      </c>
      <c r="B11" s="16">
        <v>22458000</v>
      </c>
      <c r="C11" s="25">
        <f>B11/B26*100</f>
        <v>1.09992812808661</v>
      </c>
      <c r="D11" s="16">
        <v>20697550</v>
      </c>
      <c r="E11" s="25">
        <f>D11/D26*100</f>
        <v>1.0392130845180523</v>
      </c>
    </row>
    <row r="12" spans="1:5" s="14" customFormat="1" ht="30" customHeight="1">
      <c r="A12" s="15" t="s">
        <v>30</v>
      </c>
      <c r="B12" s="16">
        <v>44271836</v>
      </c>
      <c r="C12" s="25">
        <f>B12/B26*100</f>
        <v>2.168306959588449</v>
      </c>
      <c r="D12" s="16">
        <v>47997194</v>
      </c>
      <c r="E12" s="25">
        <f>D12/D26*100</f>
        <v>2.4099138315864126</v>
      </c>
    </row>
    <row r="13" spans="1:5" s="14" customFormat="1" ht="30" customHeight="1">
      <c r="A13" s="15" t="s">
        <v>154</v>
      </c>
      <c r="B13" s="16">
        <v>12227</v>
      </c>
      <c r="C13" s="25">
        <f>B13/B26*100</f>
        <v>0.0005988432283424607</v>
      </c>
      <c r="D13" s="16">
        <v>313640</v>
      </c>
      <c r="E13" s="25">
        <f>D13/D26*100</f>
        <v>0.01574769921214066</v>
      </c>
    </row>
    <row r="14" spans="1:5" s="14" customFormat="1" ht="30" customHeight="1">
      <c r="A14" s="26" t="s">
        <v>31</v>
      </c>
      <c r="B14" s="16">
        <v>19725599</v>
      </c>
      <c r="C14" s="25">
        <f>B14/B26*100</f>
        <v>0.9661030004211018</v>
      </c>
      <c r="D14" s="16">
        <v>20604716</v>
      </c>
      <c r="E14" s="25">
        <f>D14/D26*100</f>
        <v>1.0345519382718469</v>
      </c>
    </row>
    <row r="15" spans="1:5" s="14" customFormat="1" ht="30" customHeight="1">
      <c r="A15" s="27" t="s">
        <v>32</v>
      </c>
      <c r="B15" s="16">
        <v>61447307</v>
      </c>
      <c r="C15" s="25">
        <f>B15/B26*100</f>
        <v>3.0095120386709966</v>
      </c>
      <c r="D15" s="16">
        <v>58191577</v>
      </c>
      <c r="E15" s="25">
        <f>D15/D26*100</f>
        <v>2.9217684328405897</v>
      </c>
    </row>
    <row r="16" spans="1:5" s="14" customFormat="1" ht="30" customHeight="1">
      <c r="A16" s="27" t="s">
        <v>33</v>
      </c>
      <c r="B16" s="16">
        <f>SUM(B17:B18)</f>
        <v>211137433</v>
      </c>
      <c r="C16" s="25">
        <f>B16/B26*100</f>
        <v>10.340903083475911</v>
      </c>
      <c r="D16" s="16">
        <f>SUM(D17:D18)</f>
        <v>187791730</v>
      </c>
      <c r="E16" s="25">
        <f>D16/D26*100</f>
        <v>9.42892385718509</v>
      </c>
    </row>
    <row r="17" spans="1:5" s="14" customFormat="1" ht="30" customHeight="1">
      <c r="A17" s="15" t="s">
        <v>34</v>
      </c>
      <c r="B17" s="16">
        <v>209022433</v>
      </c>
      <c r="C17" s="25">
        <f>B17/B26*100</f>
        <v>10.23731647777179</v>
      </c>
      <c r="D17" s="16">
        <v>187000230</v>
      </c>
      <c r="E17" s="25">
        <f>D17/D26*100</f>
        <v>9.389183059052169</v>
      </c>
    </row>
    <row r="18" spans="1:5" s="14" customFormat="1" ht="30" customHeight="1">
      <c r="A18" s="15" t="s">
        <v>35</v>
      </c>
      <c r="B18" s="16">
        <v>2115000</v>
      </c>
      <c r="C18" s="25">
        <f>B18/B26*100</f>
        <v>0.10358660570412236</v>
      </c>
      <c r="D18" s="16">
        <v>791500</v>
      </c>
      <c r="E18" s="25">
        <f>D18/D26*100</f>
        <v>0.03974079813292097</v>
      </c>
    </row>
    <row r="19" spans="1:5" s="14" customFormat="1" ht="30" customHeight="1">
      <c r="A19" s="27" t="s">
        <v>36</v>
      </c>
      <c r="B19" s="16">
        <f>SUM(B20:B21)</f>
        <v>27701521</v>
      </c>
      <c r="C19" s="25">
        <f>B19/B26*100</f>
        <v>1.356740677650811</v>
      </c>
      <c r="D19" s="16">
        <f>SUM(D20:D21)</f>
        <v>29736297</v>
      </c>
      <c r="E19" s="25">
        <f>D19/D26*100</f>
        <v>1.4930438108623922</v>
      </c>
    </row>
    <row r="20" spans="1:5" s="14" customFormat="1" ht="30" customHeight="1">
      <c r="A20" s="15" t="s">
        <v>37</v>
      </c>
      <c r="B20" s="16">
        <v>27611551</v>
      </c>
      <c r="C20" s="25">
        <f>B20/B26*100</f>
        <v>1.3523342062961066</v>
      </c>
      <c r="D20" s="16">
        <v>29729750</v>
      </c>
      <c r="E20" s="25">
        <f>D20/D26*100</f>
        <v>1.492715089440565</v>
      </c>
    </row>
    <row r="21" spans="1:5" s="14" customFormat="1" ht="30" customHeight="1">
      <c r="A21" s="15" t="s">
        <v>38</v>
      </c>
      <c r="B21" s="16">
        <v>89970</v>
      </c>
      <c r="C21" s="25">
        <f>B21/B26*100</f>
        <v>0.004406471354704439</v>
      </c>
      <c r="D21" s="16">
        <v>6547</v>
      </c>
      <c r="E21" s="25">
        <f>D21/D26*100</f>
        <v>0.00032872142182720606</v>
      </c>
    </row>
    <row r="22" spans="1:5" s="14" customFormat="1" ht="30" customHeight="1">
      <c r="A22" s="27" t="s">
        <v>39</v>
      </c>
      <c r="B22" s="16">
        <f>SUM(B23:B25)</f>
        <v>61536593</v>
      </c>
      <c r="C22" s="25">
        <f>B22/B26*100</f>
        <v>3.0138850096766223</v>
      </c>
      <c r="D22" s="16">
        <f>SUM(D23:D25)</f>
        <v>59987367</v>
      </c>
      <c r="E22" s="25">
        <f>D22/D26*100</f>
        <v>3.0119341029342324</v>
      </c>
    </row>
    <row r="23" spans="1:5" s="14" customFormat="1" ht="30" customHeight="1">
      <c r="A23" s="15" t="s">
        <v>40</v>
      </c>
      <c r="B23" s="16">
        <v>23987118</v>
      </c>
      <c r="C23" s="25">
        <f>B23/B26*100</f>
        <v>1.1748199216284898</v>
      </c>
      <c r="D23" s="16">
        <v>24514294</v>
      </c>
      <c r="E23" s="25">
        <f>D23/D26*100</f>
        <v>1.230849790556002</v>
      </c>
    </row>
    <row r="24" spans="1:5" s="14" customFormat="1" ht="30" customHeight="1">
      <c r="A24" s="15" t="s">
        <v>41</v>
      </c>
      <c r="B24" s="16">
        <v>22749464</v>
      </c>
      <c r="C24" s="25">
        <f>B24/B26*100</f>
        <v>1.114203194963653</v>
      </c>
      <c r="D24" s="16">
        <v>21273662</v>
      </c>
      <c r="E24" s="25">
        <f>D24/D26*100</f>
        <v>1.0681393646114867</v>
      </c>
    </row>
    <row r="25" spans="1:5" s="14" customFormat="1" ht="30" customHeight="1">
      <c r="A25" s="15" t="s">
        <v>155</v>
      </c>
      <c r="B25" s="63">
        <v>14800011</v>
      </c>
      <c r="C25" s="28">
        <f>B25/B26*100</f>
        <v>0.7248618930844792</v>
      </c>
      <c r="D25" s="63">
        <v>14199411</v>
      </c>
      <c r="E25" s="28">
        <f>D25/D26*100</f>
        <v>0.7129449477667434</v>
      </c>
    </row>
    <row r="26" spans="1:5" s="14" customFormat="1" ht="30" customHeight="1" thickBot="1">
      <c r="A26" s="29" t="s">
        <v>42</v>
      </c>
      <c r="B26" s="22">
        <f>B7+B14+B15+B16+B19+B22</f>
        <v>2041769769</v>
      </c>
      <c r="C26" s="31">
        <f>B26/B26*100</f>
        <v>100</v>
      </c>
      <c r="D26" s="22">
        <f>D7+D14+D15+D16+D19+D22</f>
        <v>1991656024</v>
      </c>
      <c r="E26" s="31">
        <f>D26/D26*100</f>
        <v>100</v>
      </c>
    </row>
    <row r="29" ht="16.5">
      <c r="A29" s="24"/>
    </row>
  </sheetData>
  <mergeCells count="2">
    <mergeCell ref="A2:D2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33">
      <selection activeCell="E8" sqref="E8"/>
    </sheetView>
  </sheetViews>
  <sheetFormatPr defaultColWidth="9.00390625" defaultRowHeight="16.5"/>
  <cols>
    <col min="1" max="1" width="33.50390625" style="0" customWidth="1"/>
    <col min="2" max="2" width="15.875" style="2" customWidth="1"/>
    <col min="3" max="3" width="9.125" style="3" customWidth="1"/>
    <col min="4" max="4" width="15.875" style="2" customWidth="1"/>
    <col min="5" max="5" width="9.00390625" style="3" customWidth="1"/>
    <col min="7" max="7" width="17.875" style="0" customWidth="1"/>
  </cols>
  <sheetData>
    <row r="1" ht="16.5">
      <c r="A1" s="1" t="s">
        <v>43</v>
      </c>
    </row>
    <row r="2" spans="1:4" ht="19.5">
      <c r="A2" s="92" t="s">
        <v>1</v>
      </c>
      <c r="B2" s="93"/>
      <c r="C2" s="93"/>
      <c r="D2" s="93"/>
    </row>
    <row r="3" spans="1:5" ht="21">
      <c r="A3" s="94" t="s">
        <v>44</v>
      </c>
      <c r="B3" s="94"/>
      <c r="C3" s="94"/>
      <c r="D3" s="94"/>
      <c r="E3" s="3" t="s">
        <v>3</v>
      </c>
    </row>
    <row r="4" spans="1:4" ht="11.25" customHeight="1" thickBot="1">
      <c r="A4" s="6"/>
      <c r="B4" s="6"/>
      <c r="C4" s="6"/>
      <c r="D4" s="6"/>
    </row>
    <row r="5" spans="1:5" ht="20.25" customHeight="1" thickBot="1">
      <c r="A5" s="7" t="s">
        <v>4</v>
      </c>
      <c r="B5" s="67" t="s">
        <v>160</v>
      </c>
      <c r="C5" s="9" t="s">
        <v>45</v>
      </c>
      <c r="D5" s="8" t="s">
        <v>153</v>
      </c>
      <c r="E5" s="10" t="s">
        <v>45</v>
      </c>
    </row>
    <row r="6" spans="1:5" s="14" customFormat="1" ht="19.5" customHeight="1">
      <c r="A6" s="11" t="s">
        <v>46</v>
      </c>
      <c r="B6" s="68">
        <f>SUM(B7:B8)</f>
        <v>339500</v>
      </c>
      <c r="C6" s="64">
        <f>B6/B37*100</f>
        <v>0.02017671357680068</v>
      </c>
      <c r="D6" s="34">
        <f>SUM(D7:D8)</f>
        <v>268950</v>
      </c>
      <c r="E6" s="25">
        <f>D6/D37*100</f>
        <v>0.016990368210483983</v>
      </c>
    </row>
    <row r="7" spans="1:5" s="14" customFormat="1" ht="19.5" customHeight="1">
      <c r="A7" s="15" t="s">
        <v>47</v>
      </c>
      <c r="B7" s="68">
        <v>49500</v>
      </c>
      <c r="C7" s="64">
        <f>B7/B37*100</f>
        <v>0.0029418183271034863</v>
      </c>
      <c r="D7" s="16">
        <v>13950</v>
      </c>
      <c r="E7" s="25">
        <f>D7/D37*100</f>
        <v>0.0008812628240797603</v>
      </c>
    </row>
    <row r="8" spans="1:5" s="14" customFormat="1" ht="19.5" customHeight="1">
      <c r="A8" s="15" t="s">
        <v>48</v>
      </c>
      <c r="B8" s="68">
        <v>290000</v>
      </c>
      <c r="C8" s="64">
        <f>B8/B37*100</f>
        <v>0.017234895249697194</v>
      </c>
      <c r="D8" s="16">
        <v>255000</v>
      </c>
      <c r="E8" s="25">
        <f>D8/D37*100</f>
        <v>0.016109105386404223</v>
      </c>
    </row>
    <row r="9" spans="1:5" s="14" customFormat="1" ht="19.5" customHeight="1">
      <c r="A9" s="26" t="s">
        <v>49</v>
      </c>
      <c r="B9" s="68">
        <f>SUM(B10:B13)</f>
        <v>413025984</v>
      </c>
      <c r="C9" s="64">
        <f>B9/B37*100</f>
        <v>24.546412309114167</v>
      </c>
      <c r="D9" s="16">
        <f>SUM(D10:D13)</f>
        <v>393704579</v>
      </c>
      <c r="E9" s="25">
        <f>D9/D37*100</f>
        <v>24.871484526356497</v>
      </c>
    </row>
    <row r="10" spans="1:5" s="14" customFormat="1" ht="19.5" customHeight="1">
      <c r="A10" s="15" t="s">
        <v>50</v>
      </c>
      <c r="B10" s="68">
        <v>310639496</v>
      </c>
      <c r="C10" s="64">
        <f>B10/B37*100</f>
        <v>18.461514393030104</v>
      </c>
      <c r="D10" s="16">
        <v>292743360</v>
      </c>
      <c r="E10" s="25">
        <f>D10/D37*100</f>
        <v>18.493465244745373</v>
      </c>
    </row>
    <row r="11" spans="1:5" s="14" customFormat="1" ht="19.5" customHeight="1">
      <c r="A11" s="15" t="s">
        <v>51</v>
      </c>
      <c r="B11" s="68">
        <v>47245081</v>
      </c>
      <c r="C11" s="64">
        <f>B11/B37*100</f>
        <v>2.8078069727533075</v>
      </c>
      <c r="D11" s="16">
        <v>45771587</v>
      </c>
      <c r="E11" s="25">
        <f>D11/D37*100</f>
        <v>2.891526739944978</v>
      </c>
    </row>
    <row r="12" spans="1:5" s="14" customFormat="1" ht="19.5" customHeight="1">
      <c r="A12" s="15" t="s">
        <v>52</v>
      </c>
      <c r="B12" s="68">
        <v>41286979</v>
      </c>
      <c r="C12" s="64">
        <f>B12/B37*100</f>
        <v>2.4537129594532683</v>
      </c>
      <c r="D12" s="16">
        <v>41022046</v>
      </c>
      <c r="E12" s="25">
        <f>D12/D37*100</f>
        <v>2.5914841654114578</v>
      </c>
    </row>
    <row r="13" spans="1:5" s="14" customFormat="1" ht="19.5" customHeight="1">
      <c r="A13" s="15" t="s">
        <v>53</v>
      </c>
      <c r="B13" s="68">
        <v>13854428</v>
      </c>
      <c r="C13" s="64">
        <f>B13/B37*100</f>
        <v>0.8233779838774888</v>
      </c>
      <c r="D13" s="16">
        <v>14167586</v>
      </c>
      <c r="E13" s="25">
        <f>D13/D37*100</f>
        <v>0.8950083762546863</v>
      </c>
    </row>
    <row r="14" spans="1:5" s="14" customFormat="1" ht="19.5" customHeight="1">
      <c r="A14" s="27" t="s">
        <v>54</v>
      </c>
      <c r="B14" s="68">
        <f>SUM(B15:B18)</f>
        <v>1033311084</v>
      </c>
      <c r="C14" s="64">
        <f>B14/B37*100</f>
        <v>61.41037342445191</v>
      </c>
      <c r="D14" s="16">
        <f>SUM(D15:D18)</f>
        <v>963867386</v>
      </c>
      <c r="E14" s="25">
        <f>D14/D37*100</f>
        <v>60.89035803761552</v>
      </c>
    </row>
    <row r="15" spans="1:5" s="14" customFormat="1" ht="19.5" customHeight="1">
      <c r="A15" s="15" t="s">
        <v>50</v>
      </c>
      <c r="B15" s="68">
        <v>774846844</v>
      </c>
      <c r="C15" s="64">
        <f>B15/B37*100</f>
        <v>46.0496696237878</v>
      </c>
      <c r="D15" s="16">
        <v>717219527</v>
      </c>
      <c r="E15" s="25">
        <f>D15/D37*100</f>
        <v>45.30888213972544</v>
      </c>
    </row>
    <row r="16" spans="1:5" s="14" customFormat="1" ht="19.5" customHeight="1">
      <c r="A16" s="15" t="s">
        <v>51</v>
      </c>
      <c r="B16" s="68">
        <v>160956081</v>
      </c>
      <c r="C16" s="64">
        <f>B16/B37*100</f>
        <v>9.565728261506127</v>
      </c>
      <c r="D16" s="16">
        <v>144946689</v>
      </c>
      <c r="E16" s="25">
        <f>D16/D37*100</f>
        <v>9.156711719652384</v>
      </c>
    </row>
    <row r="17" spans="1:5" s="14" customFormat="1" ht="19.5" customHeight="1">
      <c r="A17" s="15" t="s">
        <v>52</v>
      </c>
      <c r="B17" s="68">
        <v>75916842</v>
      </c>
      <c r="C17" s="64">
        <f>B17/B37*100</f>
        <v>4.5117890329579735</v>
      </c>
      <c r="D17" s="16">
        <v>80462252</v>
      </c>
      <c r="E17" s="25">
        <f>D17/D37*100</f>
        <v>5.083038812138878</v>
      </c>
    </row>
    <row r="18" spans="1:5" s="14" customFormat="1" ht="19.5" customHeight="1">
      <c r="A18" s="15" t="s">
        <v>53</v>
      </c>
      <c r="B18" s="68">
        <v>21591317</v>
      </c>
      <c r="C18" s="64">
        <f>B18/B37*100</f>
        <v>1.2831865062000216</v>
      </c>
      <c r="D18" s="16">
        <v>21238918</v>
      </c>
      <c r="E18" s="25">
        <f>D18/D37*100</f>
        <v>1.341725366098814</v>
      </c>
    </row>
    <row r="19" spans="1:5" s="14" customFormat="1" ht="19.5" customHeight="1">
      <c r="A19" s="26" t="s">
        <v>55</v>
      </c>
      <c r="B19" s="68">
        <f>SUM(B20:B22)</f>
        <v>113776475</v>
      </c>
      <c r="C19" s="64">
        <f>B19/B37*100</f>
        <v>6.761812512085487</v>
      </c>
      <c r="D19" s="16">
        <f>SUM(D20:D22)</f>
        <v>103159991</v>
      </c>
      <c r="E19" s="25">
        <f>D19/D37*100</f>
        <v>6.516922222272592</v>
      </c>
    </row>
    <row r="20" spans="1:5" s="14" customFormat="1" ht="19.5" customHeight="1">
      <c r="A20" s="15" t="s">
        <v>56</v>
      </c>
      <c r="B20" s="68">
        <v>60138323</v>
      </c>
      <c r="C20" s="64">
        <f>B20/B37*100</f>
        <v>3.574061025508467</v>
      </c>
      <c r="D20" s="16">
        <v>57393594</v>
      </c>
      <c r="E20" s="25">
        <f>D20/D37*100</f>
        <v>3.625723350001949</v>
      </c>
    </row>
    <row r="21" spans="1:5" s="14" customFormat="1" ht="19.5" customHeight="1">
      <c r="A21" s="15" t="s">
        <v>57</v>
      </c>
      <c r="B21" s="68">
        <v>52619152</v>
      </c>
      <c r="C21" s="64">
        <f>B21/B37*100</f>
        <v>3.127191630509981</v>
      </c>
      <c r="D21" s="16">
        <v>45014897</v>
      </c>
      <c r="E21" s="25">
        <f>D21/D37*100</f>
        <v>2.843724391102475</v>
      </c>
    </row>
    <row r="22" spans="1:5" s="14" customFormat="1" ht="19.5" customHeight="1">
      <c r="A22" s="15" t="s">
        <v>58</v>
      </c>
      <c r="B22" s="68">
        <v>1019000</v>
      </c>
      <c r="C22" s="64">
        <f>B22/B37*100</f>
        <v>0.06055985606703945</v>
      </c>
      <c r="D22" s="16">
        <v>751500</v>
      </c>
      <c r="E22" s="25">
        <f>D22/D37*100</f>
        <v>0.047474481168167736</v>
      </c>
    </row>
    <row r="23" spans="1:5" s="14" customFormat="1" ht="19.5" customHeight="1">
      <c r="A23" s="26" t="s">
        <v>59</v>
      </c>
      <c r="B23" s="68">
        <f>SUM(B24:B27)</f>
        <v>20930070</v>
      </c>
      <c r="C23" s="64">
        <f>B23/B37*100</f>
        <v>1.243888151789068</v>
      </c>
      <c r="D23" s="16">
        <f>SUM(D24:D27)</f>
        <v>21778776</v>
      </c>
      <c r="E23" s="25">
        <f>D23/D37*100</f>
        <v>1.3758297951799647</v>
      </c>
    </row>
    <row r="24" spans="1:5" s="14" customFormat="1" ht="19.5" customHeight="1">
      <c r="A24" s="15" t="s">
        <v>50</v>
      </c>
      <c r="B24" s="68">
        <v>17693404</v>
      </c>
      <c r="C24" s="64">
        <f>B24/B37*100</f>
        <v>1.0515309122433563</v>
      </c>
      <c r="D24" s="16">
        <v>16514064</v>
      </c>
      <c r="E24" s="25">
        <f>D24/D37*100</f>
        <v>1.0432423424855846</v>
      </c>
    </row>
    <row r="25" spans="1:5" s="14" customFormat="1" ht="19.5" customHeight="1">
      <c r="A25" s="15" t="s">
        <v>51</v>
      </c>
      <c r="B25" s="68">
        <v>2692998</v>
      </c>
      <c r="C25" s="64">
        <f>B25/B37*100</f>
        <v>0.16004668426773805</v>
      </c>
      <c r="D25" s="16">
        <v>4733741</v>
      </c>
      <c r="E25" s="25">
        <f>D25/D37*100</f>
        <v>0.2990444417291863</v>
      </c>
    </row>
    <row r="26" spans="1:5" s="14" customFormat="1" ht="19.5" customHeight="1">
      <c r="A26" s="15" t="s">
        <v>161</v>
      </c>
      <c r="B26" s="68">
        <v>3885</v>
      </c>
      <c r="C26" s="64">
        <f>B26/B37*100</f>
        <v>0.00023088816567266754</v>
      </c>
      <c r="D26" s="16"/>
      <c r="E26" s="25"/>
    </row>
    <row r="27" spans="1:5" s="14" customFormat="1" ht="19.5" customHeight="1">
      <c r="A27" s="15" t="s">
        <v>60</v>
      </c>
      <c r="B27" s="68">
        <v>539783</v>
      </c>
      <c r="C27" s="64">
        <f>B27/B37*100</f>
        <v>0.032079667112301036</v>
      </c>
      <c r="D27" s="16">
        <v>530971</v>
      </c>
      <c r="E27" s="25">
        <f>D27/D37*100</f>
        <v>0.03354301096519387</v>
      </c>
    </row>
    <row r="28" spans="1:5" s="14" customFormat="1" ht="19.5" customHeight="1">
      <c r="A28" s="26" t="s">
        <v>61</v>
      </c>
      <c r="B28" s="68">
        <f>SUM(B29:B31)</f>
        <v>60062457</v>
      </c>
      <c r="C28" s="64">
        <f>B28/B37*100</f>
        <v>3.5695522580497996</v>
      </c>
      <c r="D28" s="16">
        <f>SUM(D29:D31)</f>
        <v>59669033</v>
      </c>
      <c r="E28" s="25">
        <f>D28/D37*100</f>
        <v>3.769469572164044</v>
      </c>
    </row>
    <row r="29" spans="1:5" s="14" customFormat="1" ht="19.5" customHeight="1">
      <c r="A29" s="15" t="s">
        <v>50</v>
      </c>
      <c r="B29" s="68">
        <v>38764778</v>
      </c>
      <c r="C29" s="64">
        <f>B29/B37*100</f>
        <v>2.303816855888849</v>
      </c>
      <c r="D29" s="16">
        <v>37711089</v>
      </c>
      <c r="E29" s="25">
        <f>D29/D37*100</f>
        <v>2.3823212036747803</v>
      </c>
    </row>
    <row r="30" spans="1:5" s="14" customFormat="1" ht="19.5" customHeight="1">
      <c r="A30" s="15" t="s">
        <v>51</v>
      </c>
      <c r="B30" s="68">
        <v>21297679</v>
      </c>
      <c r="C30" s="64">
        <f>B30/B37*100</f>
        <v>1.2657354021609506</v>
      </c>
      <c r="D30" s="16">
        <v>21943269</v>
      </c>
      <c r="E30" s="25">
        <f>D30/D37*100</f>
        <v>1.3862213052675167</v>
      </c>
    </row>
    <row r="31" spans="1:5" s="14" customFormat="1" ht="19.5" customHeight="1">
      <c r="A31" s="15" t="s">
        <v>52</v>
      </c>
      <c r="B31" s="68">
        <v>0</v>
      </c>
      <c r="C31" s="64">
        <f>B31/B37*100</f>
        <v>0</v>
      </c>
      <c r="D31" s="16">
        <v>14675</v>
      </c>
      <c r="E31" s="25">
        <f>D31/D37*100</f>
        <v>0.000927063221746988</v>
      </c>
    </row>
    <row r="32" spans="1:5" s="14" customFormat="1" ht="19.5" customHeight="1">
      <c r="A32" s="26" t="s">
        <v>62</v>
      </c>
      <c r="B32" s="68">
        <f>SUM(B33)</f>
        <v>29059224</v>
      </c>
      <c r="C32" s="64">
        <f>B32/B37*100</f>
        <v>1.727009247163747</v>
      </c>
      <c r="D32" s="16">
        <f>SUM(D33)</f>
        <v>28227361</v>
      </c>
      <c r="E32" s="25">
        <f>D32/D37*100</f>
        <v>1.7832060122708882</v>
      </c>
    </row>
    <row r="33" spans="1:5" s="14" customFormat="1" ht="19.5" customHeight="1">
      <c r="A33" s="15" t="s">
        <v>63</v>
      </c>
      <c r="B33" s="68">
        <v>29059224</v>
      </c>
      <c r="C33" s="64">
        <f>B33/B37*100</f>
        <v>1.727009247163747</v>
      </c>
      <c r="D33" s="16">
        <v>28227361</v>
      </c>
      <c r="E33" s="25">
        <f>D33/D37*100</f>
        <v>1.7832060122708882</v>
      </c>
    </row>
    <row r="34" spans="1:5" s="14" customFormat="1" ht="19.5" customHeight="1">
      <c r="A34" s="26" t="s">
        <v>64</v>
      </c>
      <c r="B34" s="68">
        <f>SUM(B35:B36)</f>
        <v>12128003</v>
      </c>
      <c r="C34" s="64">
        <f>B34/B37*100</f>
        <v>0.7207753837690113</v>
      </c>
      <c r="D34" s="16">
        <f>SUM(D35:D36)</f>
        <v>12279612</v>
      </c>
      <c r="E34" s="25">
        <f>D34/D37*100</f>
        <v>0.7757394659300153</v>
      </c>
    </row>
    <row r="35" spans="1:5" s="14" customFormat="1" ht="19.5" customHeight="1">
      <c r="A35" s="26" t="s">
        <v>156</v>
      </c>
      <c r="B35" s="68">
        <v>481876</v>
      </c>
      <c r="C35" s="64">
        <f>B35/B37*100</f>
        <v>0.028638215114976148</v>
      </c>
      <c r="D35" s="16">
        <v>532830</v>
      </c>
      <c r="E35" s="25">
        <f>D35/D37*100</f>
        <v>0.03366044950210887</v>
      </c>
    </row>
    <row r="36" spans="1:5" s="14" customFormat="1" ht="19.5" customHeight="1">
      <c r="A36" s="66" t="s">
        <v>157</v>
      </c>
      <c r="B36" s="68">
        <v>11646127</v>
      </c>
      <c r="C36" s="65">
        <f>B36/B37*100</f>
        <v>0.6921371686540352</v>
      </c>
      <c r="D36" s="63">
        <v>11746782</v>
      </c>
      <c r="E36" s="28">
        <f>D36/D37*100</f>
        <v>0.7420790164279065</v>
      </c>
    </row>
    <row r="37" spans="1:5" s="14" customFormat="1" ht="19.5" customHeight="1" thickBot="1">
      <c r="A37" s="29" t="s">
        <v>65</v>
      </c>
      <c r="B37" s="69">
        <f>B6+B9+B14+B19+B23+B28+B32+B34</f>
        <v>1682632797</v>
      </c>
      <c r="C37" s="31">
        <f>B37/B37*100</f>
        <v>100</v>
      </c>
      <c r="D37" s="30">
        <f>D6+D9+D14+D19+D23+D28+D32+D34</f>
        <v>1582955688</v>
      </c>
      <c r="E37" s="31">
        <f>D37/D37*100</f>
        <v>100</v>
      </c>
    </row>
    <row r="38" ht="18" customHeight="1"/>
    <row r="40" ht="16.5">
      <c r="A40" s="24"/>
    </row>
  </sheetData>
  <mergeCells count="2">
    <mergeCell ref="A2:D2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5"/>
  <sheetViews>
    <sheetView tabSelected="1" workbookViewId="0" topLeftCell="A1">
      <selection activeCell="G5" sqref="G5"/>
    </sheetView>
  </sheetViews>
  <sheetFormatPr defaultColWidth="9.00390625" defaultRowHeight="16.5"/>
  <cols>
    <col min="1" max="1" width="45.25390625" style="0" customWidth="1"/>
    <col min="2" max="2" width="16.25390625" style="0" customWidth="1"/>
    <col min="3" max="3" width="16.125" style="0" customWidth="1"/>
  </cols>
  <sheetData>
    <row r="1" spans="1:3" ht="19.5" customHeight="1">
      <c r="A1" s="95" t="s">
        <v>158</v>
      </c>
      <c r="B1" s="96"/>
      <c r="C1" s="96"/>
    </row>
    <row r="2" spans="1:3" ht="20.25" customHeight="1">
      <c r="A2" s="97" t="s">
        <v>66</v>
      </c>
      <c r="B2" s="97"/>
      <c r="C2" s="32"/>
    </row>
    <row r="3" spans="1:3" ht="18.75" customHeight="1" thickBot="1">
      <c r="A3" s="33"/>
      <c r="B3" s="33"/>
      <c r="C3" s="32" t="s">
        <v>67</v>
      </c>
    </row>
    <row r="4" spans="1:3" ht="30.75" customHeight="1" thickBot="1">
      <c r="A4" s="50" t="s">
        <v>68</v>
      </c>
      <c r="B4" s="51" t="s">
        <v>162</v>
      </c>
      <c r="C4" s="52" t="s">
        <v>153</v>
      </c>
    </row>
    <row r="5" spans="1:3" s="14" customFormat="1" ht="19.5" customHeight="1">
      <c r="A5" s="53" t="s">
        <v>69</v>
      </c>
      <c r="B5" s="34"/>
      <c r="C5" s="54"/>
    </row>
    <row r="6" spans="1:3" s="14" customFormat="1" ht="19.5" customHeight="1">
      <c r="A6" s="55" t="s">
        <v>70</v>
      </c>
      <c r="B6" s="16">
        <v>359136972</v>
      </c>
      <c r="C6" s="81">
        <v>408700336</v>
      </c>
    </row>
    <row r="7" spans="1:3" s="14" customFormat="1" ht="19.5" customHeight="1">
      <c r="A7" s="55" t="s">
        <v>71</v>
      </c>
      <c r="B7" s="16">
        <v>86628678</v>
      </c>
      <c r="C7" s="81">
        <v>85109138</v>
      </c>
    </row>
    <row r="8" spans="1:3" s="14" customFormat="1" ht="19.5" customHeight="1">
      <c r="A8" s="55" t="s">
        <v>72</v>
      </c>
      <c r="B8" s="16">
        <v>-3723</v>
      </c>
      <c r="C8" s="81">
        <v>-629179</v>
      </c>
    </row>
    <row r="9" spans="1:3" s="14" customFormat="1" ht="19.5" customHeight="1">
      <c r="A9" s="55" t="s">
        <v>73</v>
      </c>
      <c r="B9" s="16">
        <v>1540115</v>
      </c>
      <c r="C9" s="81">
        <v>59027877</v>
      </c>
    </row>
    <row r="10" spans="1:3" s="14" customFormat="1" ht="19.5" customHeight="1">
      <c r="A10" s="55" t="s">
        <v>74</v>
      </c>
      <c r="B10" s="16">
        <v>28709865</v>
      </c>
      <c r="C10" s="81">
        <v>38813801</v>
      </c>
    </row>
    <row r="11" spans="1:3" s="14" customFormat="1" ht="19.5" customHeight="1">
      <c r="A11" s="55" t="s">
        <v>75</v>
      </c>
      <c r="B11" s="18">
        <f>SUM(B6:B10)</f>
        <v>476011907</v>
      </c>
      <c r="C11" s="84">
        <f>SUM(C6:C10)</f>
        <v>591021973</v>
      </c>
    </row>
    <row r="12" spans="1:3" s="14" customFormat="1" ht="14.25" customHeight="1">
      <c r="A12" s="56"/>
      <c r="B12" s="57"/>
      <c r="C12" s="58"/>
    </row>
    <row r="13" spans="1:3" s="14" customFormat="1" ht="19.5" customHeight="1">
      <c r="A13" s="56" t="s">
        <v>76</v>
      </c>
      <c r="B13" s="57"/>
      <c r="C13" s="58"/>
    </row>
    <row r="14" spans="1:3" s="14" customFormat="1" ht="19.5" customHeight="1">
      <c r="A14" s="55" t="s">
        <v>77</v>
      </c>
      <c r="B14" s="16">
        <v>0</v>
      </c>
      <c r="C14" s="81">
        <v>629179</v>
      </c>
    </row>
    <row r="15" spans="1:3" s="14" customFormat="1" ht="19.5" customHeight="1">
      <c r="A15" s="55" t="s">
        <v>78</v>
      </c>
      <c r="B15" s="16">
        <v>75934980</v>
      </c>
      <c r="C15" s="81">
        <v>352500</v>
      </c>
    </row>
    <row r="16" spans="1:3" s="14" customFormat="1" ht="19.5" customHeight="1">
      <c r="A16" s="55" t="s">
        <v>79</v>
      </c>
      <c r="B16" s="16">
        <v>-1108655117</v>
      </c>
      <c r="C16" s="81">
        <v>-271427271</v>
      </c>
    </row>
    <row r="17" spans="1:3" s="14" customFormat="1" ht="19.5" customHeight="1">
      <c r="A17" s="55" t="s">
        <v>80</v>
      </c>
      <c r="B17" s="16">
        <v>-77033430</v>
      </c>
      <c r="C17" s="81">
        <v>-305500</v>
      </c>
    </row>
    <row r="18" spans="1:3" s="14" customFormat="1" ht="19.5" customHeight="1">
      <c r="A18" s="55" t="s">
        <v>81</v>
      </c>
      <c r="B18" s="88">
        <f>SUM(B14:B17)</f>
        <v>-1109753567</v>
      </c>
      <c r="C18" s="85">
        <f>SUM(C14:C17)</f>
        <v>-270751092</v>
      </c>
    </row>
    <row r="19" spans="1:3" s="14" customFormat="1" ht="14.25" customHeight="1">
      <c r="A19" s="56"/>
      <c r="B19" s="57"/>
      <c r="C19" s="58"/>
    </row>
    <row r="20" spans="1:3" s="14" customFormat="1" ht="19.5" customHeight="1">
      <c r="A20" s="56" t="s">
        <v>82</v>
      </c>
      <c r="B20" s="57"/>
      <c r="C20" s="58"/>
    </row>
    <row r="21" spans="1:3" s="14" customFormat="1" ht="19.5" customHeight="1">
      <c r="A21" s="55" t="s">
        <v>83</v>
      </c>
      <c r="B21" s="57"/>
      <c r="C21" s="58"/>
    </row>
    <row r="22" spans="1:3" s="14" customFormat="1" ht="19.5" customHeight="1">
      <c r="A22" s="55" t="s">
        <v>84</v>
      </c>
      <c r="B22" s="16">
        <v>535858477</v>
      </c>
      <c r="C22" s="81">
        <v>345244043</v>
      </c>
    </row>
    <row r="23" spans="1:3" s="14" customFormat="1" ht="19.5" customHeight="1">
      <c r="A23" s="55" t="s">
        <v>85</v>
      </c>
      <c r="B23" s="16">
        <v>1630331</v>
      </c>
      <c r="C23" s="81">
        <v>1157900</v>
      </c>
    </row>
    <row r="24" spans="1:3" s="14" customFormat="1" ht="19.5" customHeight="1">
      <c r="A24" s="55" t="s">
        <v>86</v>
      </c>
      <c r="B24" s="16"/>
      <c r="C24" s="81"/>
    </row>
    <row r="25" spans="1:3" s="14" customFormat="1" ht="19.5" customHeight="1">
      <c r="A25" s="55" t="s">
        <v>87</v>
      </c>
      <c r="B25" s="16">
        <v>-92298750</v>
      </c>
      <c r="C25" s="81">
        <v>-92298750</v>
      </c>
    </row>
    <row r="26" spans="1:3" s="14" customFormat="1" ht="19.5" customHeight="1">
      <c r="A26" s="55" t="s">
        <v>88</v>
      </c>
      <c r="B26" s="16">
        <v>-534851868</v>
      </c>
      <c r="C26" s="82">
        <v>-345728597</v>
      </c>
    </row>
    <row r="27" spans="1:3" s="14" customFormat="1" ht="19.5" customHeight="1">
      <c r="A27" s="55" t="s">
        <v>89</v>
      </c>
      <c r="B27" s="16">
        <v>-1629842</v>
      </c>
      <c r="C27" s="81">
        <v>-2446203</v>
      </c>
    </row>
    <row r="28" spans="1:3" s="14" customFormat="1" ht="19.5" customHeight="1">
      <c r="A28" s="59" t="s">
        <v>90</v>
      </c>
      <c r="B28" s="88">
        <f>SUM(B22:B27)</f>
        <v>-91291652</v>
      </c>
      <c r="C28" s="85">
        <f>SUM(C22:C27)</f>
        <v>-94071607</v>
      </c>
    </row>
    <row r="29" spans="1:3" s="14" customFormat="1" ht="14.25" customHeight="1">
      <c r="A29" s="55"/>
      <c r="B29" s="16"/>
      <c r="C29" s="81"/>
    </row>
    <row r="30" spans="1:3" s="14" customFormat="1" ht="19.5" customHeight="1">
      <c r="A30" s="56" t="s">
        <v>110</v>
      </c>
      <c r="B30" s="57">
        <f>B11+B18+B28</f>
        <v>-725033312</v>
      </c>
      <c r="C30" s="81">
        <f>C11+C18+C28</f>
        <v>226199274</v>
      </c>
    </row>
    <row r="31" spans="1:3" s="14" customFormat="1" ht="19.5" customHeight="1">
      <c r="A31" s="56" t="s">
        <v>111</v>
      </c>
      <c r="B31" s="16">
        <v>0</v>
      </c>
      <c r="C31" s="81">
        <v>1602</v>
      </c>
    </row>
    <row r="32" spans="1:3" s="14" customFormat="1" ht="19.5" customHeight="1">
      <c r="A32" s="56" t="s">
        <v>112</v>
      </c>
      <c r="B32" s="16">
        <v>0</v>
      </c>
      <c r="C32" s="81">
        <v>6097319</v>
      </c>
    </row>
    <row r="33" spans="1:3" s="14" customFormat="1" ht="19.5" customHeight="1">
      <c r="A33" s="56" t="s">
        <v>113</v>
      </c>
      <c r="B33" s="16">
        <v>0</v>
      </c>
      <c r="C33" s="81">
        <v>12148326</v>
      </c>
    </row>
    <row r="34" spans="1:3" s="14" customFormat="1" ht="19.5" customHeight="1">
      <c r="A34" s="56" t="s">
        <v>91</v>
      </c>
      <c r="B34" s="63">
        <v>1872013129</v>
      </c>
      <c r="C34" s="86">
        <v>1627566608</v>
      </c>
    </row>
    <row r="35" spans="1:3" s="14" customFormat="1" ht="19.5" customHeight="1" thickBot="1">
      <c r="A35" s="60" t="s">
        <v>92</v>
      </c>
      <c r="B35" s="89">
        <f>SUM(B30:B34)</f>
        <v>1146979817</v>
      </c>
      <c r="C35" s="83">
        <f>SUM(C30:C34)</f>
        <v>1872013129</v>
      </c>
    </row>
  </sheetData>
  <mergeCells count="2">
    <mergeCell ref="A1:C1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selection activeCell="A43" sqref="A43"/>
    </sheetView>
  </sheetViews>
  <sheetFormatPr defaultColWidth="9.00390625" defaultRowHeight="16.5"/>
  <cols>
    <col min="1" max="1" width="33.50390625" style="0" customWidth="1"/>
    <col min="2" max="2" width="15.875" style="2" customWidth="1"/>
    <col min="3" max="3" width="9.125" style="3" customWidth="1"/>
    <col min="4" max="4" width="15.875" style="2" customWidth="1"/>
    <col min="5" max="5" width="9.00390625" style="3" customWidth="1"/>
  </cols>
  <sheetData>
    <row r="1" ht="16.5">
      <c r="A1" s="1" t="s">
        <v>159</v>
      </c>
    </row>
    <row r="2" spans="1:4" ht="19.5">
      <c r="A2" s="92" t="s">
        <v>1</v>
      </c>
      <c r="B2" s="93"/>
      <c r="C2" s="93"/>
      <c r="D2" s="93"/>
    </row>
    <row r="3" spans="1:5" ht="21.75" thickBot="1">
      <c r="A3" s="94" t="s">
        <v>115</v>
      </c>
      <c r="B3" s="94"/>
      <c r="C3" s="94"/>
      <c r="D3" s="94"/>
      <c r="E3" s="3" t="s">
        <v>3</v>
      </c>
    </row>
    <row r="4" spans="1:5" ht="23.25" customHeight="1" thickBot="1">
      <c r="A4" s="7" t="s">
        <v>4</v>
      </c>
      <c r="B4" s="8" t="s">
        <v>160</v>
      </c>
      <c r="C4" s="9" t="s">
        <v>116</v>
      </c>
      <c r="D4" s="8" t="s">
        <v>94</v>
      </c>
      <c r="E4" s="10" t="s">
        <v>116</v>
      </c>
    </row>
    <row r="5" spans="1:5" s="14" customFormat="1" ht="18" customHeight="1">
      <c r="A5" s="11" t="s">
        <v>117</v>
      </c>
      <c r="B5" s="16">
        <f>SUM(B6:B10)</f>
        <v>1161947429</v>
      </c>
      <c r="C5" s="25">
        <f>B5/B40*100</f>
        <v>16.791315558793823</v>
      </c>
      <c r="D5" s="16">
        <f>SUM(D6:D10)</f>
        <v>1888520856</v>
      </c>
      <c r="E5" s="25">
        <f>D5/D40*100</f>
        <v>28.51942479066346</v>
      </c>
    </row>
    <row r="6" spans="1:5" s="14" customFormat="1" ht="18" customHeight="1">
      <c r="A6" s="15" t="s">
        <v>118</v>
      </c>
      <c r="B6" s="16">
        <v>440000</v>
      </c>
      <c r="C6" s="25">
        <f>B6/B40*100</f>
        <v>0.006358445022102014</v>
      </c>
      <c r="D6" s="16">
        <v>440000</v>
      </c>
      <c r="E6" s="25">
        <f>D6/D40*100</f>
        <v>0.006644643011499749</v>
      </c>
    </row>
    <row r="7" spans="1:5" s="14" customFormat="1" ht="18" customHeight="1">
      <c r="A7" s="15" t="s">
        <v>119</v>
      </c>
      <c r="B7" s="16">
        <v>1146539817</v>
      </c>
      <c r="C7" s="25">
        <f>B7/B40*100</f>
        <v>16.56865998192137</v>
      </c>
      <c r="D7" s="16">
        <v>1871573129</v>
      </c>
      <c r="E7" s="25">
        <f>D7/D40*100</f>
        <v>28.26348934572856</v>
      </c>
    </row>
    <row r="8" spans="1:5" s="14" customFormat="1" ht="18" customHeight="1">
      <c r="A8" s="15" t="s">
        <v>120</v>
      </c>
      <c r="B8" s="16">
        <v>2673852</v>
      </c>
      <c r="C8" s="25">
        <f>B8/B40*100</f>
        <v>0.03863986577099435</v>
      </c>
      <c r="D8" s="16">
        <v>5016814</v>
      </c>
      <c r="E8" s="25">
        <f>D8/D40*100</f>
        <v>0.07576122292066839</v>
      </c>
    </row>
    <row r="9" spans="1:5" s="14" customFormat="1" ht="18" customHeight="1">
      <c r="A9" s="15" t="s">
        <v>121</v>
      </c>
      <c r="B9" s="16">
        <v>8684502</v>
      </c>
      <c r="C9" s="25">
        <f>B9/B40*100</f>
        <v>0.12549983752576133</v>
      </c>
      <c r="D9" s="16">
        <v>8389931</v>
      </c>
      <c r="E9" s="25">
        <f>D9/D40*100</f>
        <v>0.12670021905935247</v>
      </c>
    </row>
    <row r="10" spans="1:5" s="14" customFormat="1" ht="18" customHeight="1">
      <c r="A10" s="15" t="s">
        <v>122</v>
      </c>
      <c r="B10" s="16">
        <v>3609258</v>
      </c>
      <c r="C10" s="25">
        <f>B10/B40*100</f>
        <v>0.052157428553595155</v>
      </c>
      <c r="D10" s="16">
        <v>3100982</v>
      </c>
      <c r="E10" s="25">
        <f>D10/D40*100</f>
        <v>0.04682935994337843</v>
      </c>
    </row>
    <row r="11" spans="1:5" s="14" customFormat="1" ht="18" customHeight="1">
      <c r="A11" s="26" t="s">
        <v>123</v>
      </c>
      <c r="B11" s="16">
        <f>SUM(B12:B13)</f>
        <v>5046137</v>
      </c>
      <c r="C11" s="25">
        <f>B11/B40*100</f>
        <v>0.0729217833829427</v>
      </c>
      <c r="D11" s="16">
        <f>SUM(D12:D13)</f>
        <v>3542414</v>
      </c>
      <c r="E11" s="25">
        <f>D11/D40*100</f>
        <v>0.053495628247588335</v>
      </c>
    </row>
    <row r="12" spans="1:5" s="14" customFormat="1" ht="18" customHeight="1">
      <c r="A12" s="15" t="s">
        <v>124</v>
      </c>
      <c r="B12" s="16">
        <v>5046137</v>
      </c>
      <c r="C12" s="25">
        <f>B12/B40*100</f>
        <v>0.0729217833829427</v>
      </c>
      <c r="D12" s="16">
        <v>3542414</v>
      </c>
      <c r="E12" s="25">
        <f>D12/D40*100</f>
        <v>0.053495628247588335</v>
      </c>
    </row>
    <row r="13" spans="1:5" s="14" customFormat="1" ht="18" customHeight="1">
      <c r="A13" s="15" t="s">
        <v>125</v>
      </c>
      <c r="B13" s="16">
        <v>0</v>
      </c>
      <c r="C13" s="25">
        <f>B13/B40*100</f>
        <v>0</v>
      </c>
      <c r="D13" s="16">
        <v>0</v>
      </c>
      <c r="E13" s="25">
        <f>D13/D40*100</f>
        <v>0</v>
      </c>
    </row>
    <row r="14" spans="1:5" s="14" customFormat="1" ht="18" customHeight="1">
      <c r="A14" s="27" t="s">
        <v>126</v>
      </c>
      <c r="B14" s="16">
        <f>SUM(B15:B21)</f>
        <v>5751221355</v>
      </c>
      <c r="C14" s="25">
        <f>B14/B40*100</f>
        <v>83.11096544478761</v>
      </c>
      <c r="D14" s="16">
        <f>SUM(D15:D21)</f>
        <v>4729194916</v>
      </c>
      <c r="E14" s="25">
        <f>D14/D40*100</f>
        <v>71.41775442868077</v>
      </c>
    </row>
    <row r="15" spans="1:5" s="14" customFormat="1" ht="18" customHeight="1">
      <c r="A15" s="15" t="s">
        <v>127</v>
      </c>
      <c r="B15" s="16">
        <v>890770552</v>
      </c>
      <c r="C15" s="25">
        <f>B15/B40*100</f>
        <v>12.87253541408969</v>
      </c>
      <c r="D15" s="16">
        <v>223638480</v>
      </c>
      <c r="E15" s="25">
        <f>D15/D40*100</f>
        <v>3.377267870987332</v>
      </c>
    </row>
    <row r="16" spans="1:5" s="14" customFormat="1" ht="18" customHeight="1">
      <c r="A16" s="15" t="s">
        <v>128</v>
      </c>
      <c r="B16" s="16">
        <v>165762690</v>
      </c>
      <c r="C16" s="25">
        <f>B16/B40*100</f>
        <v>2.395438525183498</v>
      </c>
      <c r="D16" s="16">
        <v>165762690</v>
      </c>
      <c r="E16" s="25">
        <f>D16/D40*100</f>
        <v>2.503258862899771</v>
      </c>
    </row>
    <row r="17" spans="1:5" s="14" customFormat="1" ht="18" customHeight="1">
      <c r="A17" s="15" t="s">
        <v>129</v>
      </c>
      <c r="B17" s="16">
        <v>2649225045</v>
      </c>
      <c r="C17" s="25">
        <f>B17/B40*100</f>
        <v>38.28398136320053</v>
      </c>
      <c r="D17" s="16">
        <v>2401920750</v>
      </c>
      <c r="E17" s="25">
        <f>D17/D40*100</f>
        <v>36.272513467417575</v>
      </c>
    </row>
    <row r="18" spans="1:5" s="14" customFormat="1" ht="18" customHeight="1">
      <c r="A18" s="15" t="s">
        <v>130</v>
      </c>
      <c r="B18" s="16">
        <v>1135366134</v>
      </c>
      <c r="C18" s="25">
        <f>B18/B40*100</f>
        <v>16.407188961353427</v>
      </c>
      <c r="D18" s="16">
        <v>991833820</v>
      </c>
      <c r="E18" s="25">
        <f>D18/D40*100</f>
        <v>14.978140137800224</v>
      </c>
    </row>
    <row r="19" spans="1:5" s="14" customFormat="1" ht="18" customHeight="1">
      <c r="A19" s="15" t="s">
        <v>131</v>
      </c>
      <c r="B19" s="16">
        <v>337716647</v>
      </c>
      <c r="C19" s="25">
        <f>B19/B40*100</f>
        <v>4.880347120450302</v>
      </c>
      <c r="D19" s="16">
        <v>294959898</v>
      </c>
      <c r="E19" s="25">
        <f>D19/D40*100</f>
        <v>4.4543255111781335</v>
      </c>
    </row>
    <row r="20" spans="1:5" s="14" customFormat="1" ht="18" customHeight="1">
      <c r="A20" s="15" t="s">
        <v>132</v>
      </c>
      <c r="B20" s="16">
        <v>311001584</v>
      </c>
      <c r="C20" s="25">
        <f>B20/B40*100</f>
        <v>4.494287440115094</v>
      </c>
      <c r="D20" s="16">
        <v>375060008</v>
      </c>
      <c r="E20" s="25">
        <f>D20/D40*100</f>
        <v>5.663954229659636</v>
      </c>
    </row>
    <row r="21" spans="1:5" s="14" customFormat="1" ht="18" customHeight="1">
      <c r="A21" s="15" t="s">
        <v>133</v>
      </c>
      <c r="B21" s="16">
        <v>261378703</v>
      </c>
      <c r="C21" s="25">
        <f>B21/B40*100</f>
        <v>3.77718662039507</v>
      </c>
      <c r="D21" s="16">
        <v>276019270</v>
      </c>
      <c r="E21" s="25">
        <f>D21/D40*100</f>
        <v>4.168294348738096</v>
      </c>
    </row>
    <row r="22" spans="1:5" s="14" customFormat="1" ht="18" customHeight="1">
      <c r="A22" s="26" t="s">
        <v>134</v>
      </c>
      <c r="B22" s="16">
        <f>SUM(B23)</f>
        <v>1715950</v>
      </c>
      <c r="C22" s="25">
        <f>B22/B40*100</f>
        <v>0.024797213035627156</v>
      </c>
      <c r="D22" s="16">
        <f>SUM(D23)</f>
        <v>617500</v>
      </c>
      <c r="E22" s="25">
        <f>D22/D40*100</f>
        <v>0.009325152408184306</v>
      </c>
    </row>
    <row r="23" spans="1:5" s="14" customFormat="1" ht="18" customHeight="1">
      <c r="A23" s="15" t="s">
        <v>135</v>
      </c>
      <c r="B23" s="16">
        <v>1715950</v>
      </c>
      <c r="C23" s="25">
        <f>B23/B40*100</f>
        <v>0.024797213035627156</v>
      </c>
      <c r="D23" s="16">
        <v>617500</v>
      </c>
      <c r="E23" s="25">
        <f>D23/D40*100</f>
        <v>0.009325152408184306</v>
      </c>
    </row>
    <row r="24" spans="1:5" s="14" customFormat="1" ht="18" customHeight="1">
      <c r="A24" s="15" t="s">
        <v>136</v>
      </c>
      <c r="B24" s="16">
        <f>B22+B14+B11+B5</f>
        <v>6919930871</v>
      </c>
      <c r="C24" s="25">
        <f>B24/B40*100</f>
        <v>100</v>
      </c>
      <c r="D24" s="16">
        <f>D22+D14+D11+D5</f>
        <v>6621875686</v>
      </c>
      <c r="E24" s="25">
        <f>D24/D40*100</f>
        <v>100</v>
      </c>
    </row>
    <row r="25" spans="1:5" s="14" customFormat="1" ht="18" customHeight="1">
      <c r="A25" s="61" t="s">
        <v>137</v>
      </c>
      <c r="B25" s="16">
        <f>B26+B30</f>
        <v>1038178109</v>
      </c>
      <c r="C25" s="25">
        <f>B25/B40*100</f>
        <v>15.002723702787115</v>
      </c>
      <c r="D25" s="16">
        <f>D26+D30</f>
        <v>1100759896</v>
      </c>
      <c r="E25" s="25">
        <f>D25/D40*100</f>
        <v>16.62308306885361</v>
      </c>
    </row>
    <row r="26" spans="1:5" s="14" customFormat="1" ht="18" customHeight="1">
      <c r="A26" s="26" t="s">
        <v>138</v>
      </c>
      <c r="B26" s="16">
        <f>SUM(B27:B29)</f>
        <v>125690589</v>
      </c>
      <c r="C26" s="25">
        <f>B26/B40*100</f>
        <v>1.8163561362548184</v>
      </c>
      <c r="D26" s="16">
        <f>SUM(D27:D29)</f>
        <v>95974115</v>
      </c>
      <c r="E26" s="25">
        <f>D26/D40*100</f>
        <v>1.4493493920900526</v>
      </c>
    </row>
    <row r="27" spans="1:5" s="14" customFormat="1" ht="18" customHeight="1">
      <c r="A27" s="15" t="s">
        <v>139</v>
      </c>
      <c r="B27" s="16">
        <v>55174466</v>
      </c>
      <c r="C27" s="25">
        <f>B27/B40*100</f>
        <v>0.7973268379200836</v>
      </c>
      <c r="D27" s="16">
        <v>54408240</v>
      </c>
      <c r="E27" s="25">
        <f>D27/D40*100</f>
        <v>0.821643935645457</v>
      </c>
    </row>
    <row r="28" spans="1:5" s="14" customFormat="1" ht="18" customHeight="1">
      <c r="A28" s="15" t="s">
        <v>140</v>
      </c>
      <c r="B28" s="16">
        <v>52461023</v>
      </c>
      <c r="C28" s="25">
        <f>B28/B40*100</f>
        <v>0.7581148421562027</v>
      </c>
      <c r="D28" s="16">
        <v>24517384</v>
      </c>
      <c r="E28" s="25">
        <f>D28/D40*100</f>
        <v>0.3702483278542176</v>
      </c>
    </row>
    <row r="29" spans="1:5" s="14" customFormat="1" ht="18" customHeight="1">
      <c r="A29" s="15" t="s">
        <v>141</v>
      </c>
      <c r="B29" s="16">
        <v>18055100</v>
      </c>
      <c r="C29" s="25">
        <f>B29/B40*100</f>
        <v>0.26091445617853193</v>
      </c>
      <c r="D29" s="16">
        <v>17048491</v>
      </c>
      <c r="E29" s="25">
        <f>D29/D40*100</f>
        <v>0.25745712859037806</v>
      </c>
    </row>
    <row r="30" spans="1:5" s="14" customFormat="1" ht="18" customHeight="1">
      <c r="A30" s="26" t="s">
        <v>142</v>
      </c>
      <c r="B30" s="16">
        <f>SUM(B31:B32)</f>
        <v>912487520</v>
      </c>
      <c r="C30" s="25">
        <f>B30/B40*100</f>
        <v>13.186367566532297</v>
      </c>
      <c r="D30" s="16">
        <f>SUM(D31:D32)</f>
        <v>1004785781</v>
      </c>
      <c r="E30" s="25">
        <f>D30/D40*100</f>
        <v>15.17373367676356</v>
      </c>
    </row>
    <row r="31" spans="1:5" s="14" customFormat="1" ht="18" customHeight="1">
      <c r="A31" s="15" t="s">
        <v>143</v>
      </c>
      <c r="B31" s="16">
        <f>816179402+92298750</f>
        <v>908478152</v>
      </c>
      <c r="C31" s="25">
        <f>B31/B40*100</f>
        <v>13.128428143801901</v>
      </c>
      <c r="D31" s="16">
        <v>1000776902</v>
      </c>
      <c r="E31" s="25">
        <f>D31/D40*100</f>
        <v>15.11319374532879</v>
      </c>
    </row>
    <row r="32" spans="1:5" s="14" customFormat="1" ht="18" customHeight="1">
      <c r="A32" s="15" t="s">
        <v>144</v>
      </c>
      <c r="B32" s="16">
        <v>4009368</v>
      </c>
      <c r="C32" s="25">
        <f>B32/B40*100</f>
        <v>0.05793942273039797</v>
      </c>
      <c r="D32" s="16">
        <v>4008879</v>
      </c>
      <c r="E32" s="25">
        <f>D32/D40*100</f>
        <v>0.0605399314347684</v>
      </c>
    </row>
    <row r="33" spans="1:5" s="14" customFormat="1" ht="18" customHeight="1">
      <c r="A33" s="61" t="s">
        <v>145</v>
      </c>
      <c r="B33" s="16">
        <f>B34+B37</f>
        <v>5881752762</v>
      </c>
      <c r="C33" s="25">
        <f>B33/B40*100</f>
        <v>84.99727629721289</v>
      </c>
      <c r="D33" s="16">
        <f>D34+D37</f>
        <v>5521115790</v>
      </c>
      <c r="E33" s="25">
        <f>D33/D40*100</f>
        <v>83.37691693114638</v>
      </c>
    </row>
    <row r="34" spans="1:5" s="14" customFormat="1" ht="18" customHeight="1">
      <c r="A34" s="26" t="s">
        <v>146</v>
      </c>
      <c r="B34" s="16">
        <f>SUM(B35:B36)</f>
        <v>4458221601</v>
      </c>
      <c r="C34" s="25">
        <f>B34/B40*100</f>
        <v>64.42581124160482</v>
      </c>
      <c r="D34" s="16">
        <f>SUM(D35:D36)</f>
        <v>4233130860</v>
      </c>
      <c r="E34" s="25">
        <f>D34/D40*100</f>
        <v>63.926462240143</v>
      </c>
    </row>
    <row r="35" spans="1:5" s="14" customFormat="1" ht="18" customHeight="1">
      <c r="A35" s="15" t="s">
        <v>147</v>
      </c>
      <c r="B35" s="16">
        <v>5046137</v>
      </c>
      <c r="C35" s="25">
        <f>B35/B40*100</f>
        <v>0.0729217833829427</v>
      </c>
      <c r="D35" s="16">
        <v>3542414</v>
      </c>
      <c r="E35" s="25">
        <f>D35/D40*100</f>
        <v>0.053495628247588335</v>
      </c>
    </row>
    <row r="36" spans="1:5" s="14" customFormat="1" ht="18" customHeight="1">
      <c r="A36" s="15" t="s">
        <v>148</v>
      </c>
      <c r="B36" s="16">
        <v>4453175464</v>
      </c>
      <c r="C36" s="25">
        <f>B36/B40*100</f>
        <v>64.35288945822187</v>
      </c>
      <c r="D36" s="16">
        <v>4229588446</v>
      </c>
      <c r="E36" s="25">
        <f>D36/D40*100</f>
        <v>63.87296661189541</v>
      </c>
    </row>
    <row r="37" spans="1:5" s="14" customFormat="1" ht="18" customHeight="1">
      <c r="A37" s="26" t="s">
        <v>149</v>
      </c>
      <c r="B37" s="16">
        <f>SUM(B38:B39)</f>
        <v>1423531161</v>
      </c>
      <c r="C37" s="25">
        <f>B37/B40*100</f>
        <v>20.57146505560807</v>
      </c>
      <c r="D37" s="16">
        <f>SUM(D38:D39)</f>
        <v>1287984930</v>
      </c>
      <c r="E37" s="25">
        <f>D37/D40*100</f>
        <v>19.45045469100339</v>
      </c>
    </row>
    <row r="38" spans="1:5" s="14" customFormat="1" ht="18" customHeight="1">
      <c r="A38" s="15" t="s">
        <v>150</v>
      </c>
      <c r="B38" s="16">
        <v>1064394189</v>
      </c>
      <c r="C38" s="25">
        <f>B38/B40*100</f>
        <v>15.381572574094</v>
      </c>
      <c r="D38" s="16">
        <v>879284594</v>
      </c>
      <c r="E38" s="25">
        <f>D38/D40*100</f>
        <v>13.278482346912485</v>
      </c>
    </row>
    <row r="39" spans="1:5" s="14" customFormat="1" ht="18" customHeight="1">
      <c r="A39" s="15" t="s">
        <v>151</v>
      </c>
      <c r="B39" s="16">
        <v>359136972</v>
      </c>
      <c r="C39" s="25">
        <f>B39/B40*100</f>
        <v>5.189892481514068</v>
      </c>
      <c r="D39" s="16">
        <v>408700336</v>
      </c>
      <c r="E39" s="25">
        <f>D39/D40*100</f>
        <v>6.171972344090906</v>
      </c>
    </row>
    <row r="40" spans="1:5" s="14" customFormat="1" ht="18" customHeight="1" thickBot="1">
      <c r="A40" s="62" t="s">
        <v>152</v>
      </c>
      <c r="B40" s="22">
        <f>B33+B25</f>
        <v>6919930871</v>
      </c>
      <c r="C40" s="31">
        <f>B40/B40*100</f>
        <v>100</v>
      </c>
      <c r="D40" s="22">
        <f>D33+D25</f>
        <v>6621875686</v>
      </c>
      <c r="E40" s="31">
        <f>D40/D40*100</f>
        <v>100</v>
      </c>
    </row>
    <row r="41" ht="18" customHeight="1"/>
    <row r="43" ht="16.5">
      <c r="A43" s="24"/>
    </row>
  </sheetData>
  <mergeCells count="2">
    <mergeCell ref="A2:D2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2006-11-20T07:18:15Z</cp:lastPrinted>
  <dcterms:created xsi:type="dcterms:W3CDTF">2005-11-24T03:06:16Z</dcterms:created>
  <dcterms:modified xsi:type="dcterms:W3CDTF">2006-12-04T08:05:08Z</dcterms:modified>
  <cp:category/>
  <cp:version/>
  <cp:contentType/>
  <cp:contentStatus/>
</cp:coreProperties>
</file>