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45" windowHeight="8535" activeTab="2"/>
  </bookViews>
  <sheets>
    <sheet name="B1" sheetId="1" r:id="rId1"/>
    <sheet name="B2" sheetId="2" r:id="rId2"/>
    <sheet name="B3" sheetId="3" r:id="rId3"/>
    <sheet name="B4" sheetId="4" r:id="rId4"/>
    <sheet name="B5" sheetId="5" r:id="rId5"/>
    <sheet name="B6" sheetId="6" r:id="rId6"/>
  </sheets>
  <definedNames/>
  <calcPr fullCalcOnLoad="1"/>
</workbook>
</file>

<file path=xl/sharedStrings.xml><?xml version="1.0" encoding="utf-8"?>
<sst xmlns="http://schemas.openxmlformats.org/spreadsheetml/2006/main" count="213" uniqueCount="165">
  <si>
    <t>B2</t>
  </si>
  <si>
    <t>銘傳大學</t>
  </si>
  <si>
    <t>　收　支　餘　絀　表</t>
  </si>
  <si>
    <t>單位：元</t>
  </si>
  <si>
    <r>
      <t xml:space="preserve"> </t>
    </r>
    <r>
      <rPr>
        <sz val="12"/>
        <rFont val="新細明體"/>
        <family val="1"/>
      </rPr>
      <t>項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</si>
  <si>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r>
      <t>經常收入</t>
    </r>
    <r>
      <rPr>
        <sz val="11"/>
        <rFont val="Times New Roman"/>
        <family val="1"/>
      </rPr>
      <t>%</t>
    </r>
  </si>
  <si>
    <t>經常門收入</t>
  </si>
  <si>
    <r>
      <t xml:space="preserve">    </t>
    </r>
    <r>
      <rPr>
        <sz val="12"/>
        <rFont val="新細明體"/>
        <family val="1"/>
      </rPr>
      <t>學雜費收入</t>
    </r>
  </si>
  <si>
    <r>
      <t xml:space="preserve">    </t>
    </r>
    <r>
      <rPr>
        <sz val="12"/>
        <rFont val="細明體"/>
        <family val="3"/>
      </rPr>
      <t>推廣教育收入</t>
    </r>
  </si>
  <si>
    <r>
      <t xml:space="preserve">    </t>
    </r>
    <r>
      <rPr>
        <sz val="12"/>
        <rFont val="新細明體"/>
        <family val="1"/>
      </rPr>
      <t>建教合作收入</t>
    </r>
  </si>
  <si>
    <r>
      <t xml:space="preserve">    </t>
    </r>
    <r>
      <rPr>
        <sz val="12"/>
        <rFont val="新細明體"/>
        <family val="1"/>
      </rPr>
      <t>補助及捐贈收入</t>
    </r>
  </si>
  <si>
    <r>
      <t xml:space="preserve">    </t>
    </r>
    <r>
      <rPr>
        <sz val="12"/>
        <rFont val="新細明體"/>
        <family val="1"/>
      </rPr>
      <t>財務收入</t>
    </r>
  </si>
  <si>
    <r>
      <t xml:space="preserve">    </t>
    </r>
    <r>
      <rPr>
        <sz val="12"/>
        <rFont val="新細明體"/>
        <family val="1"/>
      </rPr>
      <t>其他收入</t>
    </r>
  </si>
  <si>
    <t>經常門支出</t>
  </si>
  <si>
    <r>
      <t xml:space="preserve">    </t>
    </r>
    <r>
      <rPr>
        <sz val="12"/>
        <rFont val="新細明體"/>
        <family val="1"/>
      </rPr>
      <t>董事會支出</t>
    </r>
  </si>
  <si>
    <r>
      <t xml:space="preserve">    </t>
    </r>
    <r>
      <rPr>
        <sz val="12"/>
        <rFont val="新細明體"/>
        <family val="1"/>
      </rPr>
      <t>行政管理支出</t>
    </r>
  </si>
  <si>
    <r>
      <t xml:space="preserve">    </t>
    </r>
    <r>
      <rPr>
        <sz val="12"/>
        <rFont val="新細明體"/>
        <family val="1"/>
      </rPr>
      <t>教學研究及訓導支出</t>
    </r>
  </si>
  <si>
    <r>
      <t xml:space="preserve">    </t>
    </r>
    <r>
      <rPr>
        <sz val="12"/>
        <rFont val="新細明體"/>
        <family val="1"/>
      </rPr>
      <t>獎助學金支出</t>
    </r>
  </si>
  <si>
    <r>
      <t xml:space="preserve">    </t>
    </r>
    <r>
      <rPr>
        <sz val="12"/>
        <rFont val="新細明體"/>
        <family val="1"/>
      </rPr>
      <t>推廣教育及其他教學支出</t>
    </r>
  </si>
  <si>
    <r>
      <t xml:space="preserve">    </t>
    </r>
    <r>
      <rPr>
        <sz val="12"/>
        <rFont val="新細明體"/>
        <family val="1"/>
      </rPr>
      <t>建教合作支出</t>
    </r>
  </si>
  <si>
    <r>
      <t xml:space="preserve">    </t>
    </r>
    <r>
      <rPr>
        <sz val="12"/>
        <rFont val="新細明體"/>
        <family val="1"/>
      </rPr>
      <t>財務支出</t>
    </r>
  </si>
  <si>
    <t xml:space="preserve">    其他支出</t>
  </si>
  <si>
    <r>
      <t xml:space="preserve">        </t>
    </r>
    <r>
      <rPr>
        <sz val="12"/>
        <rFont val="新細明體"/>
        <family val="1"/>
      </rPr>
      <t>本期餘絀</t>
    </r>
    <r>
      <rPr>
        <sz val="12"/>
        <rFont val="Times New Roman"/>
        <family val="1"/>
      </rPr>
      <t xml:space="preserve">        </t>
    </r>
  </si>
  <si>
    <t>B3</t>
  </si>
  <si>
    <r>
      <t>收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入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明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細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表</t>
    </r>
  </si>
  <si>
    <t>學雜費收入</t>
  </si>
  <si>
    <r>
      <t xml:space="preserve">    </t>
    </r>
    <r>
      <rPr>
        <sz val="12"/>
        <rFont val="新細明體"/>
        <family val="1"/>
      </rPr>
      <t>學費收入</t>
    </r>
  </si>
  <si>
    <r>
      <t xml:space="preserve">    </t>
    </r>
    <r>
      <rPr>
        <sz val="12"/>
        <rFont val="細明體"/>
        <family val="3"/>
      </rPr>
      <t>雜費收入</t>
    </r>
  </si>
  <si>
    <r>
      <t xml:space="preserve">    </t>
    </r>
    <r>
      <rPr>
        <sz val="12"/>
        <rFont val="細明體"/>
        <family val="3"/>
      </rPr>
      <t>電腦實習費</t>
    </r>
  </si>
  <si>
    <r>
      <t xml:space="preserve">    </t>
    </r>
    <r>
      <rPr>
        <sz val="12"/>
        <rFont val="細明體"/>
        <family val="3"/>
      </rPr>
      <t>語言實習費</t>
    </r>
  </si>
  <si>
    <r>
      <t xml:space="preserve">    </t>
    </r>
    <r>
      <rPr>
        <sz val="12"/>
        <rFont val="細明體"/>
        <family val="3"/>
      </rPr>
      <t>寄宿費</t>
    </r>
  </si>
  <si>
    <t>推廣教育收入</t>
  </si>
  <si>
    <t>建教合作收入</t>
  </si>
  <si>
    <t>補助及捐贈收入</t>
  </si>
  <si>
    <r>
      <t xml:space="preserve">    </t>
    </r>
    <r>
      <rPr>
        <sz val="12"/>
        <rFont val="新細明體"/>
        <family val="1"/>
      </rPr>
      <t>政府獎補助收入</t>
    </r>
  </si>
  <si>
    <r>
      <t xml:space="preserve">    </t>
    </r>
    <r>
      <rPr>
        <sz val="12"/>
        <rFont val="新細明體"/>
        <family val="1"/>
      </rPr>
      <t>捐贈收入</t>
    </r>
  </si>
  <si>
    <t>財務收入</t>
  </si>
  <si>
    <r>
      <t xml:space="preserve">    </t>
    </r>
    <r>
      <rPr>
        <sz val="12"/>
        <rFont val="新細明體"/>
        <family val="1"/>
      </rPr>
      <t>利息收入</t>
    </r>
  </si>
  <si>
    <r>
      <t xml:space="preserve">    </t>
    </r>
    <r>
      <rPr>
        <sz val="12"/>
        <rFont val="新細明體"/>
        <family val="1"/>
      </rPr>
      <t>基金收益</t>
    </r>
  </si>
  <si>
    <t>其他收入</t>
  </si>
  <si>
    <r>
      <t xml:space="preserve">    </t>
    </r>
    <r>
      <rPr>
        <sz val="12"/>
        <rFont val="細明體"/>
        <family val="3"/>
      </rPr>
      <t>退休撫卹基金收入</t>
    </r>
  </si>
  <si>
    <r>
      <t xml:space="preserve">    </t>
    </r>
    <r>
      <rPr>
        <sz val="12"/>
        <rFont val="細明體"/>
        <family val="3"/>
      </rPr>
      <t>什項收入</t>
    </r>
  </si>
  <si>
    <t>經常收入合計</t>
  </si>
  <si>
    <t>B4</t>
  </si>
  <si>
    <r>
      <t>支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出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明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細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表</t>
    </r>
  </si>
  <si>
    <r>
      <t>經常支出</t>
    </r>
    <r>
      <rPr>
        <sz val="11"/>
        <rFont val="Times New Roman"/>
        <family val="1"/>
      </rPr>
      <t>%</t>
    </r>
  </si>
  <si>
    <t>董事會支出</t>
  </si>
  <si>
    <r>
      <t xml:space="preserve">    </t>
    </r>
    <r>
      <rPr>
        <sz val="12"/>
        <rFont val="新細明體"/>
        <family val="1"/>
      </rPr>
      <t>業務費</t>
    </r>
  </si>
  <si>
    <r>
      <t xml:space="preserve">    </t>
    </r>
    <r>
      <rPr>
        <sz val="12"/>
        <rFont val="細明體"/>
        <family val="3"/>
      </rPr>
      <t>交通費</t>
    </r>
  </si>
  <si>
    <t>行政管理支出</t>
  </si>
  <si>
    <r>
      <t xml:space="preserve">    </t>
    </r>
    <r>
      <rPr>
        <sz val="12"/>
        <rFont val="細明體"/>
        <family val="3"/>
      </rPr>
      <t>人事費</t>
    </r>
  </si>
  <si>
    <r>
      <t xml:space="preserve">    </t>
    </r>
    <r>
      <rPr>
        <sz val="12"/>
        <rFont val="細明體"/>
        <family val="3"/>
      </rPr>
      <t>業務費</t>
    </r>
  </si>
  <si>
    <r>
      <t xml:space="preserve">    </t>
    </r>
    <r>
      <rPr>
        <sz val="12"/>
        <rFont val="細明體"/>
        <family val="3"/>
      </rPr>
      <t>維護及報廢</t>
    </r>
  </si>
  <si>
    <r>
      <t xml:space="preserve">    </t>
    </r>
    <r>
      <rPr>
        <sz val="12"/>
        <rFont val="新細明體"/>
        <family val="1"/>
      </rPr>
      <t>退休撫卹費</t>
    </r>
  </si>
  <si>
    <t>教學研究及訓輔支出</t>
  </si>
  <si>
    <t>獎助學金支出</t>
  </si>
  <si>
    <r>
      <t xml:space="preserve">    </t>
    </r>
    <r>
      <rPr>
        <sz val="12"/>
        <rFont val="細明體"/>
        <family val="3"/>
      </rPr>
      <t>學校自付獎助學金支出</t>
    </r>
  </si>
  <si>
    <r>
      <t xml:space="preserve">    </t>
    </r>
    <r>
      <rPr>
        <sz val="12"/>
        <rFont val="細明體"/>
        <family val="3"/>
      </rPr>
      <t>政府補助助學金</t>
    </r>
  </si>
  <si>
    <r>
      <t xml:space="preserve">    </t>
    </r>
    <r>
      <rPr>
        <sz val="12"/>
        <rFont val="細明體"/>
        <family val="3"/>
      </rPr>
      <t>民間捐贈獎助學金</t>
    </r>
  </si>
  <si>
    <t>推廣教育及其他教學支出</t>
  </si>
  <si>
    <r>
      <t xml:space="preserve">    </t>
    </r>
    <r>
      <rPr>
        <sz val="12"/>
        <rFont val="細明體"/>
        <family val="3"/>
      </rPr>
      <t>退休撫卹費</t>
    </r>
  </si>
  <si>
    <t>建教合作支出</t>
  </si>
  <si>
    <t>財務支出</t>
  </si>
  <si>
    <r>
      <t xml:space="preserve">    </t>
    </r>
    <r>
      <rPr>
        <sz val="12"/>
        <rFont val="細明體"/>
        <family val="3"/>
      </rPr>
      <t>利息費用</t>
    </r>
  </si>
  <si>
    <t>其他支出</t>
  </si>
  <si>
    <t>經常支出合計</t>
  </si>
  <si>
    <r>
      <t xml:space="preserve">                            </t>
    </r>
    <r>
      <rPr>
        <sz val="14"/>
        <rFont val="新細明體"/>
        <family val="1"/>
      </rPr>
      <t xml:space="preserve">現  金  流  量  表                           </t>
    </r>
  </si>
  <si>
    <r>
      <t>單位</t>
    </r>
    <r>
      <rPr>
        <sz val="14"/>
        <rFont val="Times New Roman"/>
        <family val="1"/>
      </rPr>
      <t>:</t>
    </r>
    <r>
      <rPr>
        <sz val="14"/>
        <rFont val="新細明體"/>
        <family val="1"/>
      </rPr>
      <t>元</t>
    </r>
  </si>
  <si>
    <r>
      <t>項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新細明體"/>
        <family val="1"/>
      </rPr>
      <t>目</t>
    </r>
  </si>
  <si>
    <r>
      <t>營運活動之現金流量</t>
    </r>
    <r>
      <rPr>
        <sz val="12"/>
        <rFont val="Times New Roman"/>
        <family val="1"/>
      </rPr>
      <t>:</t>
    </r>
  </si>
  <si>
    <r>
      <t xml:space="preserve">   </t>
    </r>
    <r>
      <rPr>
        <sz val="12"/>
        <rFont val="新細明體"/>
        <family val="1"/>
      </rPr>
      <t>本期餘絀</t>
    </r>
  </si>
  <si>
    <r>
      <t xml:space="preserve">    </t>
    </r>
    <r>
      <rPr>
        <sz val="12"/>
        <rFont val="新細明體"/>
        <family val="1"/>
      </rPr>
      <t>加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不產生現金流出之支出</t>
    </r>
  </si>
  <si>
    <r>
      <t xml:space="preserve">  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不產生現金流入之收入</t>
    </r>
  </si>
  <si>
    <r>
      <t xml:space="preserve">    </t>
    </r>
    <r>
      <rPr>
        <sz val="12"/>
        <rFont val="新細明體"/>
        <family val="1"/>
      </rPr>
      <t>流動資產調整項目淨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減數</t>
    </r>
  </si>
  <si>
    <r>
      <t xml:space="preserve">    </t>
    </r>
    <r>
      <rPr>
        <sz val="12"/>
        <rFont val="新細明體"/>
        <family val="1"/>
      </rPr>
      <t>流動負債調整項目淨增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</si>
  <si>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 xml:space="preserve">              </t>
    </r>
    <r>
      <rPr>
        <sz val="12"/>
        <rFont val="新細明體"/>
        <family val="1"/>
      </rPr>
      <t>營運活動淨現金流入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>)</t>
    </r>
  </si>
  <si>
    <r>
      <t>投資活動現金流量</t>
    </r>
    <r>
      <rPr>
        <sz val="12"/>
        <rFont val="Times New Roman"/>
        <family val="1"/>
      </rPr>
      <t>:</t>
    </r>
  </si>
  <si>
    <r>
      <t xml:space="preserve">    </t>
    </r>
    <r>
      <rPr>
        <sz val="12"/>
        <rFont val="新細明體"/>
        <family val="1"/>
      </rPr>
      <t>出售固定資產收現數</t>
    </r>
  </si>
  <si>
    <r>
      <t xml:space="preserve">    </t>
    </r>
    <r>
      <rPr>
        <sz val="12"/>
        <rFont val="新細明體"/>
        <family val="1"/>
      </rPr>
      <t>收回存出保證金收現數</t>
    </r>
  </si>
  <si>
    <r>
      <t xml:space="preserve">            </t>
    </r>
    <r>
      <rPr>
        <sz val="12"/>
        <rFont val="新細明體"/>
        <family val="1"/>
      </rPr>
      <t>購置固定資產付現數</t>
    </r>
  </si>
  <si>
    <r>
      <t xml:space="preserve">            </t>
    </r>
    <r>
      <rPr>
        <sz val="12"/>
        <rFont val="新細明體"/>
        <family val="1"/>
      </rPr>
      <t>支付存出保證金付現數</t>
    </r>
  </si>
  <si>
    <r>
      <t xml:space="preserve">                </t>
    </r>
    <r>
      <rPr>
        <sz val="12"/>
        <rFont val="新細明體"/>
        <family val="1"/>
      </rPr>
      <t>投資活動之淨金流出</t>
    </r>
  </si>
  <si>
    <r>
      <t>理財活動之現金流量</t>
    </r>
    <r>
      <rPr>
        <sz val="12"/>
        <rFont val="Times New Roman"/>
        <family val="1"/>
      </rPr>
      <t>:</t>
    </r>
  </si>
  <si>
    <r>
      <t xml:space="preserve">    </t>
    </r>
    <r>
      <rPr>
        <sz val="12"/>
        <rFont val="新細明體"/>
        <family val="1"/>
      </rPr>
      <t>舉借長短期銀行借款收現數</t>
    </r>
  </si>
  <si>
    <r>
      <t xml:space="preserve">    </t>
    </r>
    <r>
      <rPr>
        <sz val="12"/>
        <rFont val="新細明體"/>
        <family val="1"/>
      </rPr>
      <t>增加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減少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代收款項收現數</t>
    </r>
  </si>
  <si>
    <r>
      <t xml:space="preserve">    </t>
    </r>
    <r>
      <rPr>
        <sz val="12"/>
        <rFont val="細明體"/>
        <family val="3"/>
      </rPr>
      <t>收取存入保證金收現數</t>
    </r>
  </si>
  <si>
    <r>
      <t xml:space="preserve">    </t>
    </r>
    <r>
      <rPr>
        <sz val="12"/>
        <rFont val="新細明體"/>
        <family val="1"/>
      </rPr>
      <t>權益基金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指定增加收現數</t>
    </r>
  </si>
  <si>
    <r>
      <t xml:space="preserve">      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償還長短期銀行借款付現數</t>
    </r>
  </si>
  <si>
    <r>
      <t xml:space="preserve">             </t>
    </r>
    <r>
      <rPr>
        <sz val="12"/>
        <rFont val="新細明體"/>
        <family val="1"/>
      </rPr>
      <t>減少代收款項付現數</t>
    </r>
  </si>
  <si>
    <r>
      <t xml:space="preserve">             </t>
    </r>
    <r>
      <rPr>
        <sz val="12"/>
        <rFont val="新細明體"/>
        <family val="1"/>
      </rPr>
      <t>退回存入保證金付現數</t>
    </r>
  </si>
  <si>
    <t>理財活動淨現金流入</t>
  </si>
  <si>
    <r>
      <t>加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期初現金及銀行存款餘額</t>
    </r>
  </si>
  <si>
    <r>
      <t xml:space="preserve">     </t>
    </r>
    <r>
      <rPr>
        <sz val="12"/>
        <rFont val="新細明體"/>
        <family val="1"/>
      </rPr>
      <t>期末現金及銀行存款餘額</t>
    </r>
  </si>
  <si>
    <t>現　金　收　支　概　況　表</t>
  </si>
  <si>
    <t>經常門現金收入</t>
  </si>
  <si>
    <r>
      <t xml:space="preserve">    </t>
    </r>
    <r>
      <rPr>
        <sz val="12"/>
        <rFont val="新細明體"/>
        <family val="1"/>
      </rPr>
      <t>應收預收項目調整增加數</t>
    </r>
  </si>
  <si>
    <t>經常門現金支出</t>
  </si>
  <si>
    <r>
      <t xml:space="preserve">  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不產生現金流出之支出</t>
    </r>
  </si>
  <si>
    <r>
      <t xml:space="preserve">    </t>
    </r>
    <r>
      <rPr>
        <sz val="12"/>
        <rFont val="新細明體"/>
        <family val="1"/>
      </rPr>
      <t>應付預付項目調整增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</si>
  <si>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 xml:space="preserve">        </t>
    </r>
    <r>
      <rPr>
        <sz val="12"/>
        <rFont val="細明體"/>
        <family val="3"/>
      </rPr>
      <t>經常門現金餘絀</t>
    </r>
  </si>
  <si>
    <t>購置動產及其他資產現金支出</t>
  </si>
  <si>
    <r>
      <t xml:space="preserve">    </t>
    </r>
    <r>
      <rPr>
        <sz val="12"/>
        <rFont val="新細明體"/>
        <family val="1"/>
      </rPr>
      <t>機械儀器及設備</t>
    </r>
    <r>
      <rPr>
        <sz val="12"/>
        <rFont val="Times New Roman"/>
        <family val="1"/>
      </rPr>
      <t xml:space="preserve">   </t>
    </r>
  </si>
  <si>
    <r>
      <t xml:space="preserve">    </t>
    </r>
    <r>
      <rPr>
        <sz val="12"/>
        <rFont val="新細明體"/>
        <family val="1"/>
      </rPr>
      <t>圖書博物</t>
    </r>
  </si>
  <si>
    <r>
      <t xml:space="preserve">    </t>
    </r>
    <r>
      <rPr>
        <sz val="12"/>
        <rFont val="新細明體"/>
        <family val="1"/>
      </rPr>
      <t>其他設備</t>
    </r>
  </si>
  <si>
    <r>
      <t xml:space="preserve">        </t>
    </r>
    <r>
      <rPr>
        <sz val="12"/>
        <rFont val="新細明體"/>
        <family val="1"/>
      </rPr>
      <t>扣減不動產支出前現金餘絀</t>
    </r>
  </si>
  <si>
    <t>購置不動產現金支出</t>
  </si>
  <si>
    <r>
      <t xml:space="preserve">    </t>
    </r>
    <r>
      <rPr>
        <sz val="12"/>
        <rFont val="新細明體"/>
        <family val="1"/>
      </rPr>
      <t>土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地</t>
    </r>
  </si>
  <si>
    <r>
      <t xml:space="preserve">    </t>
    </r>
    <r>
      <rPr>
        <sz val="12"/>
        <rFont val="新細明體"/>
        <family val="1"/>
      </rPr>
      <t>建築物</t>
    </r>
  </si>
  <si>
    <r>
      <t xml:space="preserve">        </t>
    </r>
    <r>
      <rPr>
        <sz val="12"/>
        <rFont val="新細明體"/>
        <family val="1"/>
      </rPr>
      <t>本期現金餘絀</t>
    </r>
    <r>
      <rPr>
        <sz val="12"/>
        <rFont val="Times New Roman"/>
        <family val="1"/>
      </rPr>
      <t xml:space="preserve">        </t>
    </r>
  </si>
  <si>
    <t>本期現金及銀行存款淨流入</t>
  </si>
  <si>
    <r>
      <t>加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奬學金基金轉列銀行存款</t>
    </r>
  </si>
  <si>
    <t xml:space="preserve">     推廣教育基金轉列銀行存款</t>
  </si>
  <si>
    <t xml:space="preserve">     學生就學基金轉列銀行存款</t>
  </si>
  <si>
    <r>
      <t xml:space="preserve">B1                                                           </t>
    </r>
    <r>
      <rPr>
        <u val="single"/>
        <sz val="14"/>
        <rFont val="新細明體"/>
        <family val="1"/>
      </rPr>
      <t>銘傳大學</t>
    </r>
    <r>
      <rPr>
        <sz val="12"/>
        <rFont val="新細明體"/>
        <family val="1"/>
      </rPr>
      <t xml:space="preserve">                                                </t>
    </r>
  </si>
  <si>
    <r>
      <t>平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衡</t>
    </r>
    <r>
      <rPr>
        <sz val="16"/>
        <rFont val="Times New Roman"/>
        <family val="1"/>
      </rPr>
      <t xml:space="preserve">         </t>
    </r>
    <r>
      <rPr>
        <sz val="16"/>
        <rFont val="新細明體"/>
        <family val="1"/>
      </rPr>
      <t>表</t>
    </r>
  </si>
  <si>
    <r>
      <t>占總資產</t>
    </r>
    <r>
      <rPr>
        <sz val="11"/>
        <rFont val="Times New Roman"/>
        <family val="1"/>
      </rPr>
      <t>%</t>
    </r>
  </si>
  <si>
    <t>流動資產</t>
  </si>
  <si>
    <r>
      <t xml:space="preserve">    </t>
    </r>
    <r>
      <rPr>
        <sz val="12"/>
        <rFont val="細明體"/>
        <family val="3"/>
      </rPr>
      <t>現金</t>
    </r>
  </si>
  <si>
    <r>
      <t xml:space="preserve">    </t>
    </r>
    <r>
      <rPr>
        <sz val="12"/>
        <rFont val="細明體"/>
        <family val="3"/>
      </rPr>
      <t>銀行存款</t>
    </r>
  </si>
  <si>
    <r>
      <t xml:space="preserve">    </t>
    </r>
    <r>
      <rPr>
        <sz val="12"/>
        <rFont val="細明體"/>
        <family val="3"/>
      </rPr>
      <t>應收款項</t>
    </r>
  </si>
  <si>
    <r>
      <t xml:space="preserve">    </t>
    </r>
    <r>
      <rPr>
        <sz val="12"/>
        <rFont val="細明體"/>
        <family val="3"/>
      </rPr>
      <t>材料及用品</t>
    </r>
  </si>
  <si>
    <r>
      <t xml:space="preserve">    </t>
    </r>
    <r>
      <rPr>
        <sz val="12"/>
        <rFont val="細明體"/>
        <family val="3"/>
      </rPr>
      <t>預付款項</t>
    </r>
  </si>
  <si>
    <t>長期投資及基金</t>
  </si>
  <si>
    <r>
      <t xml:space="preserve">    </t>
    </r>
    <r>
      <rPr>
        <sz val="12"/>
        <rFont val="細明體"/>
        <family val="3"/>
      </rPr>
      <t>特種基金</t>
    </r>
  </si>
  <si>
    <r>
      <t xml:space="preserve">    </t>
    </r>
    <r>
      <rPr>
        <sz val="12"/>
        <rFont val="細明體"/>
        <family val="3"/>
      </rPr>
      <t>學生就學補助基金</t>
    </r>
  </si>
  <si>
    <t>固定資產</t>
  </si>
  <si>
    <r>
      <t xml:space="preserve">    </t>
    </r>
    <r>
      <rPr>
        <sz val="12"/>
        <rFont val="細明體"/>
        <family val="3"/>
      </rPr>
      <t>土地</t>
    </r>
  </si>
  <si>
    <r>
      <t xml:space="preserve">    </t>
    </r>
    <r>
      <rPr>
        <sz val="12"/>
        <rFont val="細明體"/>
        <family val="3"/>
      </rPr>
      <t>土地改良物</t>
    </r>
  </si>
  <si>
    <r>
      <t xml:space="preserve">    </t>
    </r>
    <r>
      <rPr>
        <sz val="12"/>
        <rFont val="細明體"/>
        <family val="3"/>
      </rPr>
      <t>建築物</t>
    </r>
  </si>
  <si>
    <r>
      <t xml:space="preserve">    </t>
    </r>
    <r>
      <rPr>
        <sz val="12"/>
        <rFont val="細明體"/>
        <family val="3"/>
      </rPr>
      <t>機械儀器及設備</t>
    </r>
  </si>
  <si>
    <r>
      <t xml:space="preserve">    </t>
    </r>
    <r>
      <rPr>
        <sz val="12"/>
        <rFont val="細明體"/>
        <family val="3"/>
      </rPr>
      <t>圖書及博物</t>
    </r>
  </si>
  <si>
    <r>
      <t xml:space="preserve">    </t>
    </r>
    <r>
      <rPr>
        <sz val="12"/>
        <rFont val="細明體"/>
        <family val="3"/>
      </rPr>
      <t>其他設備</t>
    </r>
  </si>
  <si>
    <r>
      <t xml:space="preserve">    </t>
    </r>
    <r>
      <rPr>
        <sz val="12"/>
        <rFont val="細明體"/>
        <family val="3"/>
      </rPr>
      <t>預付土地工程及設備款</t>
    </r>
  </si>
  <si>
    <t>其他資產</t>
  </si>
  <si>
    <r>
      <t xml:space="preserve">    </t>
    </r>
    <r>
      <rPr>
        <sz val="12"/>
        <rFont val="細明體"/>
        <family val="3"/>
      </rPr>
      <t>存出保證金</t>
    </r>
  </si>
  <si>
    <r>
      <t xml:space="preserve">        </t>
    </r>
    <r>
      <rPr>
        <sz val="12"/>
        <rFont val="細明體"/>
        <family val="3"/>
      </rPr>
      <t>資產合計</t>
    </r>
  </si>
  <si>
    <t xml:space="preserve">            負  債</t>
  </si>
  <si>
    <t>流動負債</t>
  </si>
  <si>
    <r>
      <t xml:space="preserve">    </t>
    </r>
    <r>
      <rPr>
        <sz val="12"/>
        <rFont val="細明體"/>
        <family val="3"/>
      </rPr>
      <t>應付款項</t>
    </r>
  </si>
  <si>
    <r>
      <t xml:space="preserve">    </t>
    </r>
    <r>
      <rPr>
        <sz val="12"/>
        <rFont val="細明體"/>
        <family val="3"/>
      </rPr>
      <t>預收款項</t>
    </r>
  </si>
  <si>
    <r>
      <t xml:space="preserve">    </t>
    </r>
    <r>
      <rPr>
        <sz val="12"/>
        <rFont val="細明體"/>
        <family val="3"/>
      </rPr>
      <t>代收款項</t>
    </r>
  </si>
  <si>
    <t>長期負債</t>
  </si>
  <si>
    <r>
      <t xml:space="preserve">    </t>
    </r>
    <r>
      <rPr>
        <sz val="12"/>
        <rFont val="細明體"/>
        <family val="3"/>
      </rPr>
      <t>長期銀行借款</t>
    </r>
  </si>
  <si>
    <r>
      <t xml:space="preserve">    </t>
    </r>
    <r>
      <rPr>
        <sz val="12"/>
        <rFont val="細明體"/>
        <family val="3"/>
      </rPr>
      <t>存入保證金</t>
    </r>
  </si>
  <si>
    <t xml:space="preserve">           權益基金及餘絀</t>
  </si>
  <si>
    <t>權益基金</t>
  </si>
  <si>
    <r>
      <t xml:space="preserve">    </t>
    </r>
    <r>
      <rPr>
        <sz val="12"/>
        <rFont val="細明體"/>
        <family val="3"/>
      </rPr>
      <t>指定用途權益基金</t>
    </r>
  </si>
  <si>
    <r>
      <t xml:space="preserve">    </t>
    </r>
    <r>
      <rPr>
        <sz val="12"/>
        <rFont val="細明體"/>
        <family val="3"/>
      </rPr>
      <t>未指定用途權益基金</t>
    </r>
  </si>
  <si>
    <t>餘絀</t>
  </si>
  <si>
    <r>
      <t xml:space="preserve">    </t>
    </r>
    <r>
      <rPr>
        <sz val="12"/>
        <rFont val="細明體"/>
        <family val="3"/>
      </rPr>
      <t>累積餘絀</t>
    </r>
  </si>
  <si>
    <r>
      <t xml:space="preserve">    </t>
    </r>
    <r>
      <rPr>
        <sz val="12"/>
        <rFont val="細明體"/>
        <family val="3"/>
      </rPr>
      <t>本期餘絀</t>
    </r>
  </si>
  <si>
    <t xml:space="preserve">    負債,權益基金及餘絀合計</t>
  </si>
  <si>
    <r>
      <t xml:space="preserve">    </t>
    </r>
    <r>
      <rPr>
        <sz val="12"/>
        <rFont val="細明體"/>
        <family val="3"/>
      </rPr>
      <t>教程實習費</t>
    </r>
  </si>
  <si>
    <r>
      <t xml:space="preserve">    </t>
    </r>
    <r>
      <rPr>
        <sz val="12"/>
        <rFont val="細明體"/>
        <family val="3"/>
      </rPr>
      <t>試務費收入</t>
    </r>
  </si>
  <si>
    <t xml:space="preserve">  其他支出</t>
  </si>
  <si>
    <r>
      <t xml:space="preserve">    </t>
    </r>
    <r>
      <rPr>
        <sz val="12"/>
        <rFont val="細明體"/>
        <family val="3"/>
      </rPr>
      <t>試務費支出</t>
    </r>
  </si>
  <si>
    <r>
      <t xml:space="preserve">B5  </t>
    </r>
    <r>
      <rPr>
        <sz val="14"/>
        <rFont val="新細明體"/>
        <family val="1"/>
      </rPr>
      <t xml:space="preserve">                                                </t>
    </r>
    <r>
      <rPr>
        <u val="single"/>
        <sz val="14"/>
        <rFont val="新細明體"/>
        <family val="1"/>
      </rPr>
      <t>銘傳大學</t>
    </r>
  </si>
  <si>
    <t>B6</t>
  </si>
  <si>
    <r>
      <t xml:space="preserve">    </t>
    </r>
    <r>
      <rPr>
        <sz val="12"/>
        <rFont val="細明體"/>
        <family val="3"/>
      </rPr>
      <t>維護及報廢</t>
    </r>
  </si>
  <si>
    <r>
      <t>96</t>
    </r>
    <r>
      <rPr>
        <sz val="12"/>
        <rFont val="新細明體"/>
        <family val="1"/>
      </rPr>
      <t>學年度</t>
    </r>
  </si>
  <si>
    <r>
      <t>95</t>
    </r>
    <r>
      <rPr>
        <sz val="12"/>
        <rFont val="新細明體"/>
        <family val="1"/>
      </rPr>
      <t>學年度</t>
    </r>
  </si>
  <si>
    <r>
      <t>96</t>
    </r>
    <r>
      <rPr>
        <sz val="12"/>
        <rFont val="新細明體"/>
        <family val="1"/>
      </rPr>
      <t>學年度</t>
    </r>
  </si>
  <si>
    <r>
      <t>95</t>
    </r>
    <r>
      <rPr>
        <sz val="12"/>
        <rFont val="新細明體"/>
        <family val="1"/>
      </rPr>
      <t>學年度</t>
    </r>
  </si>
  <si>
    <r>
      <t>96</t>
    </r>
    <r>
      <rPr>
        <sz val="12"/>
        <rFont val="細明體"/>
        <family val="3"/>
      </rPr>
      <t>學年度</t>
    </r>
  </si>
  <si>
    <r>
      <t>96</t>
    </r>
    <r>
      <rPr>
        <sz val="12"/>
        <rFont val="新細明體"/>
        <family val="1"/>
      </rPr>
      <t>學年度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</si>
</sst>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.00_);\(#,##0.00\)"/>
    <numFmt numFmtId="178" formatCode="_-* #,##0.0_-;\-* #,##0.0_-;_-* &quot;-&quot;_-;_-@_-"/>
    <numFmt numFmtId="179" formatCode="_-* #,##0.00_-;\-* #,##0.00_-;_-* &quot;-&quot;_-;_-@_-"/>
    <numFmt numFmtId="180" formatCode="0.0_ "/>
    <numFmt numFmtId="181" formatCode="0.00_ "/>
  </numFmts>
  <fonts count="13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u val="single"/>
      <sz val="14"/>
      <name val="新細明體"/>
      <family val="1"/>
    </font>
    <font>
      <sz val="14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name val="細明體"/>
      <family val="3"/>
    </font>
    <font>
      <sz val="16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  <font>
      <sz val="12"/>
      <name val="Times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7" fillId="0" borderId="0" xfId="0" applyNumberFormat="1" applyFont="1" applyAlignment="1">
      <alignment vertical="center"/>
    </xf>
    <xf numFmtId="177" fontId="0" fillId="0" borderId="11" xfId="0" applyNumberForma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7" fillId="0" borderId="9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6" fontId="0" fillId="0" borderId="14" xfId="0" applyNumberForma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7" xfId="15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1" fillId="0" borderId="15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7" fontId="5" fillId="0" borderId="21" xfId="0" applyNumberFormat="1" applyFont="1" applyBorder="1" applyAlignment="1">
      <alignment horizontal="center" vertical="center" shrinkToFit="1"/>
    </xf>
    <xf numFmtId="176" fontId="0" fillId="0" borderId="8" xfId="15" applyNumberFormat="1" applyBorder="1" applyAlignment="1">
      <alignment vertical="center"/>
    </xf>
    <xf numFmtId="176" fontId="0" fillId="0" borderId="10" xfId="15" applyNumberForma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179" fontId="0" fillId="0" borderId="0" xfId="16" applyNumberFormat="1" applyAlignment="1">
      <alignment vertical="center"/>
    </xf>
    <xf numFmtId="177" fontId="5" fillId="0" borderId="22" xfId="0" applyNumberFormat="1" applyFont="1" applyBorder="1" applyAlignment="1">
      <alignment horizontal="center" vertical="center" shrinkToFit="1"/>
    </xf>
    <xf numFmtId="41" fontId="0" fillId="0" borderId="7" xfId="16" applyBorder="1" applyAlignment="1">
      <alignment vertical="center"/>
    </xf>
    <xf numFmtId="41" fontId="0" fillId="0" borderId="6" xfId="16" applyBorder="1" applyAlignment="1">
      <alignment vertical="center"/>
    </xf>
    <xf numFmtId="179" fontId="0" fillId="0" borderId="6" xfId="16" applyNumberFormat="1" applyBorder="1" applyAlignment="1">
      <alignment vertical="center"/>
    </xf>
    <xf numFmtId="41" fontId="0" fillId="0" borderId="20" xfId="16" applyBorder="1" applyAlignment="1">
      <alignment vertical="center"/>
    </xf>
    <xf numFmtId="179" fontId="0" fillId="0" borderId="23" xfId="16" applyNumberFormat="1" applyBorder="1" applyAlignment="1">
      <alignment vertical="center"/>
    </xf>
    <xf numFmtId="41" fontId="0" fillId="0" borderId="10" xfId="16" applyBorder="1" applyAlignment="1">
      <alignment vertical="center"/>
    </xf>
    <xf numFmtId="179" fontId="0" fillId="0" borderId="24" xfId="16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9" fontId="0" fillId="0" borderId="22" xfId="16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41" fontId="0" fillId="0" borderId="25" xfId="16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41" fontId="0" fillId="0" borderId="24" xfId="16" applyBorder="1" applyAlignment="1">
      <alignment vertical="center"/>
    </xf>
    <xf numFmtId="0" fontId="1" fillId="0" borderId="27" xfId="0" applyFont="1" applyBorder="1" applyAlignment="1">
      <alignment vertical="center"/>
    </xf>
    <xf numFmtId="41" fontId="0" fillId="0" borderId="14" xfId="16" applyBorder="1" applyAlignment="1">
      <alignment vertical="center"/>
    </xf>
    <xf numFmtId="43" fontId="0" fillId="0" borderId="14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25" xfId="0" applyFont="1" applyBorder="1" applyAlignment="1">
      <alignment vertical="center"/>
    </xf>
    <xf numFmtId="41" fontId="12" fillId="0" borderId="6" xfId="16" applyFont="1" applyBorder="1" applyAlignment="1">
      <alignment vertical="center"/>
    </xf>
    <xf numFmtId="179" fontId="12" fillId="0" borderId="6" xfId="0" applyNumberFormat="1" applyFont="1" applyBorder="1" applyAlignment="1">
      <alignment vertical="center"/>
    </xf>
    <xf numFmtId="176" fontId="12" fillId="0" borderId="28" xfId="0" applyNumberFormat="1" applyFont="1" applyBorder="1" applyAlignment="1">
      <alignment vertical="center"/>
    </xf>
    <xf numFmtId="177" fontId="12" fillId="0" borderId="29" xfId="0" applyNumberFormat="1" applyFont="1" applyBorder="1" applyAlignment="1">
      <alignment vertical="center"/>
    </xf>
    <xf numFmtId="41" fontId="12" fillId="0" borderId="7" xfId="16" applyFont="1" applyBorder="1" applyAlignment="1">
      <alignment vertical="center"/>
    </xf>
    <xf numFmtId="179" fontId="12" fillId="0" borderId="7" xfId="0" applyNumberFormat="1" applyFont="1" applyBorder="1" applyAlignment="1">
      <alignment vertical="center"/>
    </xf>
    <xf numFmtId="41" fontId="12" fillId="0" borderId="25" xfId="16" applyFont="1" applyBorder="1" applyAlignment="1">
      <alignment vertical="center"/>
    </xf>
    <xf numFmtId="177" fontId="12" fillId="0" borderId="11" xfId="0" applyNumberFormat="1" applyFont="1" applyBorder="1" applyAlignment="1">
      <alignment vertical="center"/>
    </xf>
    <xf numFmtId="177" fontId="12" fillId="0" borderId="7" xfId="0" applyNumberFormat="1" applyFont="1" applyBorder="1" applyAlignment="1">
      <alignment vertical="center"/>
    </xf>
    <xf numFmtId="176" fontId="12" fillId="0" borderId="25" xfId="16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41" fontId="12" fillId="0" borderId="20" xfId="16" applyFont="1" applyBorder="1" applyAlignment="1">
      <alignment vertical="center"/>
    </xf>
    <xf numFmtId="43" fontId="12" fillId="0" borderId="20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177" fontId="12" fillId="0" borderId="12" xfId="0" applyNumberFormat="1" applyFont="1" applyBorder="1" applyAlignment="1">
      <alignment vertical="center"/>
    </xf>
    <xf numFmtId="43" fontId="12" fillId="0" borderId="7" xfId="0" applyNumberFormat="1" applyFont="1" applyBorder="1" applyAlignment="1">
      <alignment vertical="center"/>
    </xf>
    <xf numFmtId="176" fontId="12" fillId="0" borderId="20" xfId="16" applyNumberFormat="1" applyFont="1" applyBorder="1" applyAlignment="1">
      <alignment vertical="center"/>
    </xf>
    <xf numFmtId="177" fontId="12" fillId="0" borderId="20" xfId="0" applyNumberFormat="1" applyFont="1" applyBorder="1" applyAlignment="1">
      <alignment vertical="center"/>
    </xf>
    <xf numFmtId="41" fontId="12" fillId="0" borderId="8" xfId="16" applyFont="1" applyBorder="1" applyAlignment="1">
      <alignment vertical="center"/>
    </xf>
    <xf numFmtId="43" fontId="12" fillId="0" borderId="8" xfId="0" applyNumberFormat="1" applyFont="1" applyBorder="1" applyAlignment="1">
      <alignment vertical="center"/>
    </xf>
    <xf numFmtId="176" fontId="12" fillId="0" borderId="30" xfId="0" applyNumberFormat="1" applyFont="1" applyBorder="1" applyAlignment="1">
      <alignment vertical="center"/>
    </xf>
    <xf numFmtId="177" fontId="12" fillId="0" borderId="31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177" fontId="12" fillId="0" borderId="8" xfId="0" applyNumberFormat="1" applyFont="1" applyBorder="1" applyAlignment="1">
      <alignment vertical="center"/>
    </xf>
    <xf numFmtId="176" fontId="12" fillId="0" borderId="32" xfId="16" applyNumberFormat="1" applyFont="1" applyBorder="1" applyAlignment="1">
      <alignment vertical="center"/>
    </xf>
    <xf numFmtId="177" fontId="12" fillId="0" borderId="32" xfId="0" applyNumberFormat="1" applyFont="1" applyBorder="1" applyAlignment="1">
      <alignment vertical="center"/>
    </xf>
    <xf numFmtId="176" fontId="12" fillId="0" borderId="33" xfId="0" applyNumberFormat="1" applyFont="1" applyBorder="1" applyAlignment="1">
      <alignment vertical="center"/>
    </xf>
    <xf numFmtId="177" fontId="12" fillId="0" borderId="34" xfId="0" applyNumberFormat="1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0">
      <selection activeCell="D8" sqref="D8"/>
    </sheetView>
  </sheetViews>
  <sheetFormatPr defaultColWidth="9.00390625" defaultRowHeight="16.5"/>
  <cols>
    <col min="1" max="1" width="33.50390625" style="0" customWidth="1"/>
    <col min="2" max="2" width="15.875" style="0" customWidth="1"/>
    <col min="3" max="3" width="9.125" style="0" customWidth="1"/>
    <col min="4" max="4" width="15.875" style="2" customWidth="1"/>
    <col min="5" max="5" width="9.125" style="3" customWidth="1"/>
  </cols>
  <sheetData>
    <row r="1" spans="1:5" ht="19.5">
      <c r="A1" s="113" t="s">
        <v>113</v>
      </c>
      <c r="B1" s="113"/>
      <c r="C1" s="113"/>
      <c r="D1" s="113"/>
      <c r="E1" s="113"/>
    </row>
    <row r="2" spans="1:5" ht="19.5">
      <c r="A2" s="4"/>
      <c r="B2" s="4"/>
      <c r="C2" s="4"/>
      <c r="D2" s="5"/>
      <c r="E2" s="5"/>
    </row>
    <row r="3" spans="1:5" ht="19.5">
      <c r="A3" s="114" t="s">
        <v>93</v>
      </c>
      <c r="B3" s="114"/>
      <c r="C3" s="114"/>
      <c r="D3" s="114"/>
      <c r="E3" s="3" t="s">
        <v>3</v>
      </c>
    </row>
    <row r="4" spans="1:5" ht="17.25" thickBot="1">
      <c r="A4" s="6"/>
      <c r="B4" s="6"/>
      <c r="C4" s="6"/>
      <c r="D4" s="6"/>
      <c r="E4" s="6"/>
    </row>
    <row r="5" spans="1:5" ht="23.25" customHeight="1" thickBot="1">
      <c r="A5" s="34" t="s">
        <v>4</v>
      </c>
      <c r="B5" s="56" t="s">
        <v>163</v>
      </c>
      <c r="C5" s="53" t="s">
        <v>5</v>
      </c>
      <c r="D5" s="8" t="s">
        <v>160</v>
      </c>
      <c r="E5" s="53" t="s">
        <v>5</v>
      </c>
    </row>
    <row r="6" spans="1:5" ht="16.5">
      <c r="A6" s="35" t="s">
        <v>94</v>
      </c>
      <c r="B6" s="83">
        <f>SUM(B7:B14)</f>
        <v>2122232219</v>
      </c>
      <c r="C6" s="84">
        <f>B6/2122232219*100</f>
        <v>100</v>
      </c>
      <c r="D6" s="85">
        <f>SUM(D7:D14)</f>
        <v>2146112647</v>
      </c>
      <c r="E6" s="86">
        <f>D6/D6*100</f>
        <v>100</v>
      </c>
    </row>
    <row r="7" spans="1:5" ht="16.5">
      <c r="A7" s="36" t="s">
        <v>7</v>
      </c>
      <c r="B7" s="87">
        <v>1716932558</v>
      </c>
      <c r="C7" s="88">
        <f aca="true" t="shared" si="0" ref="C7:C13">B7/2122232219*100</f>
        <v>80.90220017529572</v>
      </c>
      <c r="D7" s="89">
        <v>1668838694</v>
      </c>
      <c r="E7" s="90">
        <f>D7/D6*100</f>
        <v>77.76100179703195</v>
      </c>
    </row>
    <row r="8" spans="1:5" ht="16.5">
      <c r="A8" s="36" t="s">
        <v>8</v>
      </c>
      <c r="B8" s="87">
        <v>34351074</v>
      </c>
      <c r="C8" s="88">
        <f t="shared" si="0"/>
        <v>1.6186293701726144</v>
      </c>
      <c r="D8" s="89">
        <v>28214539</v>
      </c>
      <c r="E8" s="90">
        <f>D8/D6*100</f>
        <v>1.314681176658664</v>
      </c>
    </row>
    <row r="9" spans="1:5" ht="16.5">
      <c r="A9" s="36" t="s">
        <v>9</v>
      </c>
      <c r="B9" s="87">
        <v>82832615</v>
      </c>
      <c r="C9" s="88">
        <f t="shared" si="0"/>
        <v>3.9030891274957122</v>
      </c>
      <c r="D9" s="89">
        <v>74782125</v>
      </c>
      <c r="E9" s="90">
        <f>D9/D6*100</f>
        <v>3.4845386659705944</v>
      </c>
    </row>
    <row r="10" spans="1:5" ht="16.5">
      <c r="A10" s="36" t="s">
        <v>10</v>
      </c>
      <c r="B10" s="87">
        <v>248011796</v>
      </c>
      <c r="C10" s="88">
        <f t="shared" si="0"/>
        <v>11.686364657910229</v>
      </c>
      <c r="D10" s="89">
        <v>295417124</v>
      </c>
      <c r="E10" s="90">
        <f>D10/D6*100</f>
        <v>13.765219845890037</v>
      </c>
    </row>
    <row r="11" spans="1:5" ht="16.5">
      <c r="A11" s="36" t="s">
        <v>11</v>
      </c>
      <c r="B11" s="87">
        <v>14949425</v>
      </c>
      <c r="C11" s="88">
        <f t="shared" si="0"/>
        <v>0.7044198493529704</v>
      </c>
      <c r="D11" s="89">
        <v>21635634</v>
      </c>
      <c r="E11" s="90">
        <f>D11/D6*100</f>
        <v>1.008131331328015</v>
      </c>
    </row>
    <row r="12" spans="1:5" ht="16.5">
      <c r="A12" s="36" t="s">
        <v>12</v>
      </c>
      <c r="B12" s="87">
        <v>62235808</v>
      </c>
      <c r="C12" s="88">
        <f t="shared" si="0"/>
        <v>2.9325635264045533</v>
      </c>
      <c r="D12" s="89">
        <v>67519713</v>
      </c>
      <c r="E12" s="90">
        <f>D12/D6*100</f>
        <v>3.146140212834783</v>
      </c>
    </row>
    <row r="13" spans="1:5" ht="16.5">
      <c r="A13" s="36" t="s">
        <v>72</v>
      </c>
      <c r="B13" s="91">
        <v>-183743</v>
      </c>
      <c r="C13" s="91">
        <f t="shared" si="0"/>
        <v>-0.008658006336676015</v>
      </c>
      <c r="D13" s="92">
        <v>-125796</v>
      </c>
      <c r="E13" s="90">
        <f>D13/D6*100</f>
        <v>-0.005861574888710863</v>
      </c>
    </row>
    <row r="14" spans="1:5" ht="16.5">
      <c r="A14" s="36" t="s">
        <v>95</v>
      </c>
      <c r="B14" s="91">
        <v>-36897314</v>
      </c>
      <c r="C14" s="91">
        <f>B14/2122232219*100</f>
        <v>-1.7386087002951114</v>
      </c>
      <c r="D14" s="92">
        <v>-10169386</v>
      </c>
      <c r="E14" s="90">
        <f>D14/D6*100</f>
        <v>-0.47385145482533475</v>
      </c>
    </row>
    <row r="15" spans="1:5" ht="16.5">
      <c r="A15" s="36"/>
      <c r="B15" s="87"/>
      <c r="C15" s="93"/>
      <c r="D15" s="89"/>
      <c r="E15" s="82"/>
    </row>
    <row r="16" spans="1:5" ht="16.5">
      <c r="A16" s="37" t="s">
        <v>96</v>
      </c>
      <c r="B16" s="94">
        <f>SUM(B17:B26)</f>
        <v>1935525959</v>
      </c>
      <c r="C16" s="95">
        <f>B16/2122232219*100</f>
        <v>91.20236426869552</v>
      </c>
      <c r="D16" s="96">
        <f>SUM(D17:D26)</f>
        <v>1831483683</v>
      </c>
      <c r="E16" s="97">
        <f>D16/D6*100</f>
        <v>85.3395876288315</v>
      </c>
    </row>
    <row r="17" spans="1:5" ht="16.5">
      <c r="A17" s="37" t="s">
        <v>14</v>
      </c>
      <c r="B17" s="87">
        <v>209050</v>
      </c>
      <c r="C17" s="98">
        <f aca="true" t="shared" si="1" ref="C17:C38">B17/2122232219*100</f>
        <v>0.009850477159304687</v>
      </c>
      <c r="D17" s="89">
        <v>339748</v>
      </c>
      <c r="E17" s="90">
        <f>D17/D6*100</f>
        <v>0.015830855872124218</v>
      </c>
    </row>
    <row r="18" spans="1:5" ht="16.5">
      <c r="A18" s="37" t="s">
        <v>15</v>
      </c>
      <c r="B18" s="87">
        <v>464651616</v>
      </c>
      <c r="C18" s="98">
        <f t="shared" si="1"/>
        <v>21.894475629954613</v>
      </c>
      <c r="D18" s="89">
        <v>478013927</v>
      </c>
      <c r="E18" s="90">
        <f>D18/D6*100</f>
        <v>22.273477940135358</v>
      </c>
    </row>
    <row r="19" spans="1:5" ht="16.5">
      <c r="A19" s="37" t="s">
        <v>16</v>
      </c>
      <c r="B19" s="87">
        <v>1284902228</v>
      </c>
      <c r="C19" s="98">
        <f t="shared" si="1"/>
        <v>60.5448459643803</v>
      </c>
      <c r="D19" s="89">
        <v>1169650440</v>
      </c>
      <c r="E19" s="90">
        <f>D19/D6*100</f>
        <v>54.5008875296004</v>
      </c>
    </row>
    <row r="20" spans="1:5" ht="16.5">
      <c r="A20" s="37" t="s">
        <v>17</v>
      </c>
      <c r="B20" s="87">
        <v>175079041</v>
      </c>
      <c r="C20" s="98">
        <f t="shared" si="1"/>
        <v>8.249758882771914</v>
      </c>
      <c r="D20" s="89">
        <v>137483864</v>
      </c>
      <c r="E20" s="90">
        <f>D20/D6*100</f>
        <v>6.406181156994971</v>
      </c>
    </row>
    <row r="21" spans="1:5" ht="16.5">
      <c r="A21" s="37" t="s">
        <v>18</v>
      </c>
      <c r="B21" s="87">
        <v>29801876</v>
      </c>
      <c r="C21" s="98">
        <f t="shared" si="1"/>
        <v>1.4042702647329848</v>
      </c>
      <c r="D21" s="89">
        <v>25183349</v>
      </c>
      <c r="E21" s="90">
        <f>D21/D6*100</f>
        <v>1.173440221565406</v>
      </c>
    </row>
    <row r="22" spans="1:5" ht="16.5">
      <c r="A22" s="37" t="s">
        <v>19</v>
      </c>
      <c r="B22" s="87">
        <v>75929907</v>
      </c>
      <c r="C22" s="98">
        <f t="shared" si="1"/>
        <v>3.5778321674796887</v>
      </c>
      <c r="D22" s="89">
        <v>74962644</v>
      </c>
      <c r="E22" s="90">
        <f>D22/D6*100</f>
        <v>3.492950107012719</v>
      </c>
    </row>
    <row r="23" spans="1:5" ht="16.5">
      <c r="A23" s="37" t="s">
        <v>20</v>
      </c>
      <c r="B23" s="87">
        <v>26203075</v>
      </c>
      <c r="C23" s="98">
        <f t="shared" si="1"/>
        <v>1.2346940530545212</v>
      </c>
      <c r="D23" s="89">
        <v>27533654</v>
      </c>
      <c r="E23" s="90">
        <f>D23/D6*100</f>
        <v>1.282954743241863</v>
      </c>
    </row>
    <row r="24" spans="1:5" ht="16.5">
      <c r="A24" s="35" t="s">
        <v>21</v>
      </c>
      <c r="B24" s="87">
        <v>13828657</v>
      </c>
      <c r="C24" s="98">
        <f t="shared" si="1"/>
        <v>0.6516090405279065</v>
      </c>
      <c r="D24" s="89">
        <v>12113756</v>
      </c>
      <c r="E24" s="90">
        <f>D24/D6*100</f>
        <v>0.5644510793472809</v>
      </c>
    </row>
    <row r="25" spans="1:5" ht="16.5">
      <c r="A25" s="36" t="s">
        <v>97</v>
      </c>
      <c r="B25" s="92">
        <v>-128752464</v>
      </c>
      <c r="C25" s="91">
        <f t="shared" si="1"/>
        <v>-6.0668414534140105</v>
      </c>
      <c r="D25" s="92">
        <v>-99151923</v>
      </c>
      <c r="E25" s="90">
        <f>D25/D6*100</f>
        <v>-4.620070765558467</v>
      </c>
    </row>
    <row r="26" spans="1:5" ht="16.5">
      <c r="A26" s="36" t="s">
        <v>98</v>
      </c>
      <c r="B26" s="99">
        <v>-6327027</v>
      </c>
      <c r="C26" s="100">
        <f t="shared" si="1"/>
        <v>-0.29813075795170557</v>
      </c>
      <c r="D26" s="89">
        <v>5354224</v>
      </c>
      <c r="E26" s="97">
        <f>D26/D6*100</f>
        <v>0.24948476061983713</v>
      </c>
    </row>
    <row r="27" spans="1:5" ht="16.5">
      <c r="A27" s="36" t="s">
        <v>99</v>
      </c>
      <c r="B27" s="101">
        <f>B6-B16</f>
        <v>186706260</v>
      </c>
      <c r="C27" s="102">
        <f t="shared" si="1"/>
        <v>8.797635731304483</v>
      </c>
      <c r="D27" s="103">
        <f>D6-D16</f>
        <v>314628964</v>
      </c>
      <c r="E27" s="104">
        <f>D27/D6*100</f>
        <v>14.66041237116851</v>
      </c>
    </row>
    <row r="28" spans="1:5" ht="16.5">
      <c r="A28" s="35"/>
      <c r="B28" s="101"/>
      <c r="C28" s="105"/>
      <c r="D28" s="89"/>
      <c r="E28" s="82"/>
    </row>
    <row r="29" spans="1:5" ht="16.5">
      <c r="A29" s="35" t="s">
        <v>100</v>
      </c>
      <c r="B29" s="101">
        <f>SUM(B30:B32)</f>
        <v>170634541</v>
      </c>
      <c r="C29" s="106">
        <f t="shared" si="1"/>
        <v>8.040333167705999</v>
      </c>
      <c r="D29" s="103">
        <f>SUM(D30:D32)</f>
        <v>250694142</v>
      </c>
      <c r="E29" s="104">
        <f>D29/D6*100</f>
        <v>11.6813132968784</v>
      </c>
    </row>
    <row r="30" spans="1:5" ht="16.5">
      <c r="A30" s="36" t="s">
        <v>101</v>
      </c>
      <c r="B30" s="87">
        <v>82755168</v>
      </c>
      <c r="C30" s="91">
        <f t="shared" si="1"/>
        <v>3.899439809607377</v>
      </c>
      <c r="D30" s="89">
        <v>160090992</v>
      </c>
      <c r="E30" s="90">
        <f>D30/D6*100</f>
        <v>7.45958010283325</v>
      </c>
    </row>
    <row r="31" spans="1:5" ht="16.5">
      <c r="A31" s="36" t="s">
        <v>102</v>
      </c>
      <c r="B31" s="87">
        <v>46796227</v>
      </c>
      <c r="C31" s="91">
        <f t="shared" si="1"/>
        <v>2.2050474298260574</v>
      </c>
      <c r="D31" s="89">
        <v>57512645</v>
      </c>
      <c r="E31" s="90">
        <f>D31/D6*100</f>
        <v>2.6798521075021653</v>
      </c>
    </row>
    <row r="32" spans="1:5" ht="16.5">
      <c r="A32" s="36" t="s">
        <v>103</v>
      </c>
      <c r="B32" s="94">
        <v>41083146</v>
      </c>
      <c r="C32" s="100">
        <f t="shared" si="1"/>
        <v>1.9358459282725646</v>
      </c>
      <c r="D32" s="89">
        <v>33090505</v>
      </c>
      <c r="E32" s="97">
        <f>D32/D6*100</f>
        <v>1.5418810865429842</v>
      </c>
    </row>
    <row r="33" spans="1:5" ht="16.5">
      <c r="A33" s="36" t="s">
        <v>104</v>
      </c>
      <c r="B33" s="101">
        <f>B27-B29</f>
        <v>16071719</v>
      </c>
      <c r="C33" s="106">
        <f t="shared" si="1"/>
        <v>0.7573025635984844</v>
      </c>
      <c r="D33" s="103">
        <f>D27-D29</f>
        <v>63934822</v>
      </c>
      <c r="E33" s="104">
        <f>D33/D6*100</f>
        <v>2.979099074290111</v>
      </c>
    </row>
    <row r="34" spans="1:5" ht="16.5">
      <c r="A34" s="35"/>
      <c r="B34" s="101"/>
      <c r="C34" s="106"/>
      <c r="D34" s="89"/>
      <c r="E34" s="82"/>
    </row>
    <row r="35" spans="1:5" ht="16.5">
      <c r="A35" s="35" t="s">
        <v>105</v>
      </c>
      <c r="B35" s="101">
        <f>SUM(B36:B37)</f>
        <v>265110965</v>
      </c>
      <c r="C35" s="106">
        <f t="shared" si="1"/>
        <v>12.492080867800642</v>
      </c>
      <c r="D35" s="103">
        <f>SUM(D36:D37)</f>
        <v>498707968</v>
      </c>
      <c r="E35" s="104">
        <f>D35/D6*100</f>
        <v>23.23773492025836</v>
      </c>
    </row>
    <row r="36" spans="1:5" ht="16.5">
      <c r="A36" s="36" t="s">
        <v>106</v>
      </c>
      <c r="B36" s="87"/>
      <c r="C36" s="91"/>
      <c r="D36" s="89">
        <v>3984500</v>
      </c>
      <c r="E36" s="90">
        <f>D36/D6*100</f>
        <v>0.18566127018401565</v>
      </c>
    </row>
    <row r="37" spans="1:5" ht="16.5">
      <c r="A37" s="36" t="s">
        <v>107</v>
      </c>
      <c r="B37" s="94">
        <v>265110965</v>
      </c>
      <c r="C37" s="100">
        <f t="shared" si="1"/>
        <v>12.492080867800642</v>
      </c>
      <c r="D37" s="89">
        <v>494723468</v>
      </c>
      <c r="E37" s="97">
        <f>D37/D6*100</f>
        <v>23.05207365007434</v>
      </c>
    </row>
    <row r="38" spans="1:5" ht="17.25" thickBot="1">
      <c r="A38" s="38" t="s">
        <v>108</v>
      </c>
      <c r="B38" s="107">
        <f>B33-B35</f>
        <v>-249039246</v>
      </c>
      <c r="C38" s="108">
        <f t="shared" si="1"/>
        <v>-11.734778304202157</v>
      </c>
      <c r="D38" s="109">
        <f>D33-D35</f>
        <v>-434773146</v>
      </c>
      <c r="E38" s="110">
        <f>D38/D6*100</f>
        <v>-20.258635845968247</v>
      </c>
    </row>
    <row r="41" spans="1:3" ht="16.5">
      <c r="A41" s="2"/>
      <c r="B41" s="2"/>
      <c r="C41" s="2"/>
    </row>
  </sheetData>
  <mergeCells count="2">
    <mergeCell ref="A1:E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4" sqref="D14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</cols>
  <sheetData>
    <row r="1" ht="16.5">
      <c r="A1" s="1" t="s">
        <v>0</v>
      </c>
    </row>
    <row r="2" spans="1:4" ht="19.5">
      <c r="A2" s="115" t="s">
        <v>1</v>
      </c>
      <c r="B2" s="116"/>
      <c r="C2" s="116"/>
      <c r="D2" s="116"/>
    </row>
    <row r="3" spans="1:4" ht="19.5">
      <c r="A3" s="4"/>
      <c r="B3" s="5"/>
      <c r="C3" s="5"/>
      <c r="D3" s="5"/>
    </row>
    <row r="4" spans="1:5" ht="19.5">
      <c r="A4" s="114" t="s">
        <v>2</v>
      </c>
      <c r="B4" s="114"/>
      <c r="C4" s="114"/>
      <c r="D4" s="114"/>
      <c r="E4" s="3" t="s">
        <v>3</v>
      </c>
    </row>
    <row r="5" spans="1:4" ht="17.25" thickBot="1">
      <c r="A5" s="6"/>
      <c r="B5" s="6"/>
      <c r="C5" s="6"/>
      <c r="D5" s="6"/>
    </row>
    <row r="6" spans="1:5" ht="32.25" customHeight="1" thickBot="1">
      <c r="A6" s="7" t="s">
        <v>4</v>
      </c>
      <c r="B6" s="8" t="s">
        <v>159</v>
      </c>
      <c r="C6" s="58" t="s">
        <v>5</v>
      </c>
      <c r="D6" s="8" t="s">
        <v>160</v>
      </c>
      <c r="E6" s="10" t="s">
        <v>5</v>
      </c>
    </row>
    <row r="7" spans="1:5" s="14" customFormat="1" ht="31.5" customHeight="1">
      <c r="A7" s="11" t="s">
        <v>6</v>
      </c>
      <c r="B7" s="60">
        <f>SUM(B8:B13)</f>
        <v>2159313276</v>
      </c>
      <c r="C7" s="61">
        <f>B7/B7*100</f>
        <v>100</v>
      </c>
      <c r="D7" s="12">
        <f>SUM(D8:D13)</f>
        <v>2156407829</v>
      </c>
      <c r="E7" s="13">
        <f>D7/D7*100</f>
        <v>100</v>
      </c>
    </row>
    <row r="8" spans="1:5" s="14" customFormat="1" ht="31.5" customHeight="1">
      <c r="A8" s="15" t="s">
        <v>7</v>
      </c>
      <c r="B8" s="59">
        <v>1716932558</v>
      </c>
      <c r="C8" s="57">
        <f>B8/B7*100</f>
        <v>79.51289778482332</v>
      </c>
      <c r="D8" s="16">
        <v>1668838694</v>
      </c>
      <c r="E8" s="17">
        <f>D8/D7*100</f>
        <v>77.3897530679017</v>
      </c>
    </row>
    <row r="9" spans="1:5" s="14" customFormat="1" ht="31.5" customHeight="1">
      <c r="A9" s="15" t="s">
        <v>8</v>
      </c>
      <c r="B9" s="59">
        <v>34351074</v>
      </c>
      <c r="C9" s="57">
        <f>B9/B7*100</f>
        <v>1.5908332700863737</v>
      </c>
      <c r="D9" s="16">
        <v>28214539</v>
      </c>
      <c r="E9" s="17">
        <f>D9/D7*100</f>
        <v>1.3084045893621175</v>
      </c>
    </row>
    <row r="10" spans="1:5" s="14" customFormat="1" ht="31.5" customHeight="1">
      <c r="A10" s="15" t="s">
        <v>9</v>
      </c>
      <c r="B10" s="59">
        <v>82832615</v>
      </c>
      <c r="C10" s="57">
        <f>B10/B7*100</f>
        <v>3.8360628779832497</v>
      </c>
      <c r="D10" s="16">
        <v>74782125</v>
      </c>
      <c r="E10" s="17">
        <f>D10/D7*100</f>
        <v>3.4679026849331662</v>
      </c>
    </row>
    <row r="11" spans="1:5" s="14" customFormat="1" ht="31.5" customHeight="1">
      <c r="A11" s="15" t="s">
        <v>10</v>
      </c>
      <c r="B11" s="59">
        <v>248011796</v>
      </c>
      <c r="C11" s="57">
        <f>B11/B7*100</f>
        <v>11.485679209059798</v>
      </c>
      <c r="D11" s="16">
        <v>295417124</v>
      </c>
      <c r="E11" s="17">
        <f>D11/D7*100</f>
        <v>13.699501551939505</v>
      </c>
    </row>
    <row r="12" spans="1:5" s="14" customFormat="1" ht="31.5" customHeight="1">
      <c r="A12" s="15" t="s">
        <v>11</v>
      </c>
      <c r="B12" s="59">
        <v>14949425</v>
      </c>
      <c r="C12" s="57">
        <f>B12/B7*100</f>
        <v>0.6923231180096723</v>
      </c>
      <c r="D12" s="16">
        <v>21635634</v>
      </c>
      <c r="E12" s="17">
        <f>D12/D7*100</f>
        <v>1.0033182827959395</v>
      </c>
    </row>
    <row r="13" spans="1:5" s="14" customFormat="1" ht="31.5" customHeight="1">
      <c r="A13" s="15" t="s">
        <v>12</v>
      </c>
      <c r="B13" s="59">
        <v>62235808</v>
      </c>
      <c r="C13" s="57">
        <f>B13/B7*100</f>
        <v>2.88220374003758</v>
      </c>
      <c r="D13" s="16">
        <v>67519713</v>
      </c>
      <c r="E13" s="17">
        <f>D13/D7*100</f>
        <v>3.1311198230675688</v>
      </c>
    </row>
    <row r="14" spans="1:5" s="14" customFormat="1" ht="31.5" customHeight="1">
      <c r="A14" s="15"/>
      <c r="B14" s="62"/>
      <c r="C14" s="63">
        <f>B14/B13*100</f>
        <v>0</v>
      </c>
      <c r="D14" s="16"/>
      <c r="E14" s="81"/>
    </row>
    <row r="15" spans="1:5" s="14" customFormat="1" ht="31.5" customHeight="1">
      <c r="A15" s="11" t="s">
        <v>13</v>
      </c>
      <c r="B15" s="62">
        <f>SUM(B16:B23)</f>
        <v>2070605450</v>
      </c>
      <c r="C15" s="63">
        <f>B15/B7*100</f>
        <v>95.891850108738</v>
      </c>
      <c r="D15" s="18">
        <f>SUM(D16:D23)</f>
        <v>1925281382</v>
      </c>
      <c r="E15" s="19">
        <f>D15/D7*100</f>
        <v>89.28187683740782</v>
      </c>
    </row>
    <row r="16" spans="1:5" s="14" customFormat="1" ht="31.5" customHeight="1">
      <c r="A16" s="20" t="s">
        <v>14</v>
      </c>
      <c r="B16" s="59">
        <v>209050</v>
      </c>
      <c r="C16" s="57">
        <f>B16/B7*100</f>
        <v>0.009681318700881271</v>
      </c>
      <c r="D16" s="16">
        <v>339748</v>
      </c>
      <c r="E16" s="17">
        <f>D16/D15*100</f>
        <v>0.017646667296344322</v>
      </c>
    </row>
    <row r="17" spans="1:5" s="14" customFormat="1" ht="31.5" customHeight="1">
      <c r="A17" s="20" t="s">
        <v>15</v>
      </c>
      <c r="B17" s="59">
        <v>464651616</v>
      </c>
      <c r="C17" s="57">
        <f>B17/B7*100</f>
        <v>21.51849021466397</v>
      </c>
      <c r="D17" s="16">
        <v>478013927</v>
      </c>
      <c r="E17" s="17">
        <f>D17/D7*100</f>
        <v>22.167139284671926</v>
      </c>
    </row>
    <row r="18" spans="1:5" s="14" customFormat="1" ht="31.5" customHeight="1">
      <c r="A18" s="20" t="s">
        <v>16</v>
      </c>
      <c r="B18" s="59">
        <v>1284902228</v>
      </c>
      <c r="C18" s="57">
        <f>B18/B7*100</f>
        <v>59.50513259383119</v>
      </c>
      <c r="D18" s="16">
        <v>1169650440</v>
      </c>
      <c r="E18" s="17">
        <f>D18/D7*100</f>
        <v>54.24068788242189</v>
      </c>
    </row>
    <row r="19" spans="1:5" s="14" customFormat="1" ht="31.5" customHeight="1">
      <c r="A19" s="20" t="s">
        <v>17</v>
      </c>
      <c r="B19" s="59">
        <v>175079041</v>
      </c>
      <c r="C19" s="57">
        <f>B19/B7*100</f>
        <v>8.108088944107433</v>
      </c>
      <c r="D19" s="16">
        <v>137483864</v>
      </c>
      <c r="E19" s="17">
        <f>D19/D7*100</f>
        <v>6.375596589433455</v>
      </c>
    </row>
    <row r="20" spans="1:5" s="14" customFormat="1" ht="31.5" customHeight="1">
      <c r="A20" s="20" t="s">
        <v>18</v>
      </c>
      <c r="B20" s="59">
        <v>29801876</v>
      </c>
      <c r="C20" s="57">
        <f>B20/B7*100</f>
        <v>1.380155271179836</v>
      </c>
      <c r="D20" s="16">
        <v>25183349</v>
      </c>
      <c r="E20" s="17">
        <f>D20/D7*100</f>
        <v>1.167837950749714</v>
      </c>
    </row>
    <row r="21" spans="1:5" s="14" customFormat="1" ht="31.5" customHeight="1">
      <c r="A21" s="20" t="s">
        <v>19</v>
      </c>
      <c r="B21" s="59">
        <v>75929907</v>
      </c>
      <c r="C21" s="57">
        <f>B21/B7*100</f>
        <v>3.516391430735593</v>
      </c>
      <c r="D21" s="16">
        <v>74962644</v>
      </c>
      <c r="E21" s="17">
        <f>D21/D7*100</f>
        <v>3.4762739678404313</v>
      </c>
    </row>
    <row r="22" spans="1:5" s="14" customFormat="1" ht="31.5" customHeight="1">
      <c r="A22" s="20" t="s">
        <v>20</v>
      </c>
      <c r="B22" s="59">
        <v>26203075</v>
      </c>
      <c r="C22" s="57">
        <f>B22/B7*100</f>
        <v>1.2134911266113106</v>
      </c>
      <c r="D22" s="16">
        <v>27533654</v>
      </c>
      <c r="E22" s="17">
        <f>D22/D7*100</f>
        <v>1.2768296251627085</v>
      </c>
    </row>
    <row r="23" spans="1:5" s="14" customFormat="1" ht="31.5" customHeight="1" thickBot="1">
      <c r="A23" s="52" t="s">
        <v>21</v>
      </c>
      <c r="B23" s="64">
        <v>13828657</v>
      </c>
      <c r="C23" s="65">
        <f>B23/B7*100</f>
        <v>0.6404192089077861</v>
      </c>
      <c r="D23" s="22">
        <v>12113756</v>
      </c>
      <c r="E23" s="23">
        <f>D23/D7*100</f>
        <v>0.5617562613662723</v>
      </c>
    </row>
    <row r="24" spans="1:5" s="14" customFormat="1" ht="31.5" customHeight="1" thickBot="1">
      <c r="A24" s="21" t="s">
        <v>22</v>
      </c>
      <c r="B24" s="66">
        <f>B7-B15</f>
        <v>88707826</v>
      </c>
      <c r="C24" s="67">
        <f>B24/B7*100</f>
        <v>4.108149891262003</v>
      </c>
      <c r="D24" s="22">
        <f>D7-D15</f>
        <v>231126447</v>
      </c>
      <c r="E24" s="23">
        <f>D24/D7*100</f>
        <v>10.718123162592171</v>
      </c>
    </row>
    <row r="26" spans="1:5" ht="16.5">
      <c r="A26" s="2"/>
      <c r="B26" s="3"/>
      <c r="C26"/>
      <c r="D26"/>
      <c r="E26"/>
    </row>
    <row r="27" spans="1:5" ht="16.5">
      <c r="A27" s="2"/>
      <c r="B27" s="3"/>
      <c r="C27"/>
      <c r="D27"/>
      <c r="E27"/>
    </row>
    <row r="28" spans="1:5" ht="16.5">
      <c r="A28" s="2"/>
      <c r="B28" s="3"/>
      <c r="C28"/>
      <c r="D28"/>
      <c r="E28"/>
    </row>
    <row r="29" spans="1:5" ht="16.5">
      <c r="A29" s="2"/>
      <c r="B29" s="3"/>
      <c r="C29"/>
      <c r="D29"/>
      <c r="E29"/>
    </row>
    <row r="30" spans="1:5" ht="16.5">
      <c r="A30" s="2"/>
      <c r="B30" s="3"/>
      <c r="C30"/>
      <c r="D30"/>
      <c r="E30"/>
    </row>
    <row r="31" spans="1:5" ht="16.5">
      <c r="A31" s="2"/>
      <c r="B31" s="3"/>
      <c r="C31"/>
      <c r="D31"/>
      <c r="E31"/>
    </row>
    <row r="32" spans="1:5" ht="16.5">
      <c r="A32" s="2"/>
      <c r="B32" s="3"/>
      <c r="C32"/>
      <c r="D32"/>
      <c r="E32"/>
    </row>
    <row r="33" spans="1:5" ht="16.5">
      <c r="A33" s="2"/>
      <c r="B33" s="3"/>
      <c r="C33"/>
      <c r="D33"/>
      <c r="E33"/>
    </row>
    <row r="34" spans="1:5" ht="16.5">
      <c r="A34" s="2"/>
      <c r="B34" s="3"/>
      <c r="C34"/>
      <c r="D34"/>
      <c r="E34"/>
    </row>
  </sheetData>
  <mergeCells count="2"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E26" sqref="E26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</cols>
  <sheetData>
    <row r="1" ht="16.5">
      <c r="A1" s="1" t="s">
        <v>23</v>
      </c>
    </row>
    <row r="2" spans="1:4" ht="19.5">
      <c r="A2" s="115" t="s">
        <v>1</v>
      </c>
      <c r="B2" s="116"/>
      <c r="C2" s="116"/>
      <c r="D2" s="116"/>
    </row>
    <row r="3" spans="1:4" ht="19.5">
      <c r="A3" s="4"/>
      <c r="B3" s="5"/>
      <c r="C3" s="5"/>
      <c r="D3" s="5"/>
    </row>
    <row r="4" spans="1:5" ht="21">
      <c r="A4" s="117" t="s">
        <v>24</v>
      </c>
      <c r="B4" s="117"/>
      <c r="C4" s="117"/>
      <c r="D4" s="117"/>
      <c r="E4" s="3" t="s">
        <v>3</v>
      </c>
    </row>
    <row r="5" spans="1:4" ht="17.25" thickBot="1">
      <c r="A5" s="6"/>
      <c r="B5" s="6"/>
      <c r="C5" s="6"/>
      <c r="D5" s="6"/>
    </row>
    <row r="6" spans="1:5" ht="23.25" customHeight="1" thickBot="1">
      <c r="A6" s="7" t="s">
        <v>4</v>
      </c>
      <c r="B6" s="8" t="s">
        <v>161</v>
      </c>
      <c r="C6" s="58" t="s">
        <v>5</v>
      </c>
      <c r="D6" s="8" t="s">
        <v>162</v>
      </c>
      <c r="E6" s="10" t="s">
        <v>5</v>
      </c>
    </row>
    <row r="7" spans="1:5" s="14" customFormat="1" ht="30" customHeight="1">
      <c r="A7" s="11" t="s">
        <v>25</v>
      </c>
      <c r="B7" s="59">
        <f>SUM(B8:B13)</f>
        <v>1716932558</v>
      </c>
      <c r="C7" s="68">
        <f>B7/B26*100</f>
        <v>79.51289778482332</v>
      </c>
      <c r="D7" s="16">
        <f>SUM(D8:D13)</f>
        <v>1668838694</v>
      </c>
      <c r="E7" s="25">
        <f>D7/D26*100</f>
        <v>77.3897530679017</v>
      </c>
    </row>
    <row r="8" spans="1:5" s="14" customFormat="1" ht="30" customHeight="1">
      <c r="A8" s="15" t="s">
        <v>26</v>
      </c>
      <c r="B8" s="59">
        <v>1297924523</v>
      </c>
      <c r="C8" s="68">
        <f>B8/B26*100</f>
        <v>60.10820835614591</v>
      </c>
      <c r="D8" s="16">
        <v>1263815848</v>
      </c>
      <c r="E8" s="25">
        <f>D8/D26*100</f>
        <v>58.60745963745061</v>
      </c>
    </row>
    <row r="9" spans="1:5" s="14" customFormat="1" ht="30" customHeight="1">
      <c r="A9" s="15" t="s">
        <v>27</v>
      </c>
      <c r="B9" s="59">
        <v>314523540</v>
      </c>
      <c r="C9" s="68">
        <f>B9/B26*100</f>
        <v>14.565905906096047</v>
      </c>
      <c r="D9" s="16">
        <v>306158512</v>
      </c>
      <c r="E9" s="25">
        <f>D9/D26*100</f>
        <v>14.19761641943102</v>
      </c>
    </row>
    <row r="10" spans="1:5" s="14" customFormat="1" ht="30" customHeight="1">
      <c r="A10" s="15" t="s">
        <v>28</v>
      </c>
      <c r="B10" s="59">
        <v>31269168</v>
      </c>
      <c r="C10" s="68">
        <f>B10/B26*100</f>
        <v>1.4481070601262769</v>
      </c>
      <c r="D10" s="16">
        <v>30101600</v>
      </c>
      <c r="E10" s="25">
        <f>D10/D26*100</f>
        <v>1.3959140564778574</v>
      </c>
    </row>
    <row r="11" spans="1:5" s="14" customFormat="1" ht="30" customHeight="1">
      <c r="A11" s="15" t="s">
        <v>29</v>
      </c>
      <c r="B11" s="59">
        <v>21982250</v>
      </c>
      <c r="C11" s="68">
        <f>B11/B26*100</f>
        <v>1.018020416227923</v>
      </c>
      <c r="D11" s="16">
        <v>21915250</v>
      </c>
      <c r="E11" s="25">
        <f>D11/D26*100</f>
        <v>1.0162850322317207</v>
      </c>
    </row>
    <row r="12" spans="1:5" s="14" customFormat="1" ht="30" customHeight="1">
      <c r="A12" s="15" t="s">
        <v>30</v>
      </c>
      <c r="B12" s="59">
        <v>50829597</v>
      </c>
      <c r="C12" s="68">
        <f>B12/B26*100</f>
        <v>2.353970475935702</v>
      </c>
      <c r="D12" s="16">
        <v>46428284</v>
      </c>
      <c r="E12" s="25">
        <f>D12/D26*100</f>
        <v>2.153038185802283</v>
      </c>
    </row>
    <row r="13" spans="1:5" s="14" customFormat="1" ht="30" customHeight="1">
      <c r="A13" s="15" t="s">
        <v>152</v>
      </c>
      <c r="B13" s="59">
        <v>403480</v>
      </c>
      <c r="C13" s="68">
        <f>B13/B26*100</f>
        <v>0.018685570291468907</v>
      </c>
      <c r="D13" s="16">
        <v>419200</v>
      </c>
      <c r="E13" s="25">
        <f>D13/D26*100</f>
        <v>0.01943973650820946</v>
      </c>
    </row>
    <row r="14" spans="1:5" s="14" customFormat="1" ht="30" customHeight="1">
      <c r="A14" s="26" t="s">
        <v>31</v>
      </c>
      <c r="B14" s="59">
        <v>34351074</v>
      </c>
      <c r="C14" s="68">
        <f>B14/B26*100</f>
        <v>1.5908332700863737</v>
      </c>
      <c r="D14" s="16">
        <v>28214539</v>
      </c>
      <c r="E14" s="25">
        <f>D14/D26*100</f>
        <v>1.3084045893621175</v>
      </c>
    </row>
    <row r="15" spans="1:5" s="14" customFormat="1" ht="30" customHeight="1">
      <c r="A15" s="27" t="s">
        <v>32</v>
      </c>
      <c r="B15" s="59">
        <v>82832615</v>
      </c>
      <c r="C15" s="68">
        <f>B15/B26*100</f>
        <v>3.8360628779832497</v>
      </c>
      <c r="D15" s="16">
        <v>74782125</v>
      </c>
      <c r="E15" s="25">
        <f>D15/D26*100</f>
        <v>3.4679026849331662</v>
      </c>
    </row>
    <row r="16" spans="1:5" s="14" customFormat="1" ht="30" customHeight="1">
      <c r="A16" s="27" t="s">
        <v>33</v>
      </c>
      <c r="B16" s="59">
        <f>SUM(B17:B18)</f>
        <v>248011796</v>
      </c>
      <c r="C16" s="68">
        <f>B16/B26*100</f>
        <v>11.485679209059798</v>
      </c>
      <c r="D16" s="16">
        <f>SUM(D17:D18)</f>
        <v>295417124</v>
      </c>
      <c r="E16" s="25">
        <f>D16/D26*100</f>
        <v>13.699501551939505</v>
      </c>
    </row>
    <row r="17" spans="1:5" s="14" customFormat="1" ht="30" customHeight="1">
      <c r="A17" s="15" t="s">
        <v>34</v>
      </c>
      <c r="B17" s="59">
        <v>245884534</v>
      </c>
      <c r="C17" s="68">
        <f>B17/B26*100</f>
        <v>11.387163536339042</v>
      </c>
      <c r="D17" s="16">
        <v>294246714</v>
      </c>
      <c r="E17" s="25">
        <f>D17/D26*100</f>
        <v>13.645225640664282</v>
      </c>
    </row>
    <row r="18" spans="1:5" s="14" customFormat="1" ht="30" customHeight="1">
      <c r="A18" s="15" t="s">
        <v>35</v>
      </c>
      <c r="B18" s="59">
        <v>2127262</v>
      </c>
      <c r="C18" s="68">
        <f>B18/B26*100</f>
        <v>0.09851567272075624</v>
      </c>
      <c r="D18" s="16">
        <v>1170410</v>
      </c>
      <c r="E18" s="25">
        <f>D18/D26*100</f>
        <v>0.05427591127522288</v>
      </c>
    </row>
    <row r="19" spans="1:5" s="14" customFormat="1" ht="30" customHeight="1">
      <c r="A19" s="27" t="s">
        <v>36</v>
      </c>
      <c r="B19" s="59">
        <f>SUM(B20:B21)</f>
        <v>14949425</v>
      </c>
      <c r="C19" s="68">
        <f>B19/B26*100</f>
        <v>0.6923231180096723</v>
      </c>
      <c r="D19" s="16">
        <f>SUM(D20:D21)</f>
        <v>21635634</v>
      </c>
      <c r="E19" s="25">
        <f>D19/D26*100</f>
        <v>1.0033182827959395</v>
      </c>
    </row>
    <row r="20" spans="1:5" s="14" customFormat="1" ht="30" customHeight="1">
      <c r="A20" s="15" t="s">
        <v>37</v>
      </c>
      <c r="B20" s="59">
        <v>14750684</v>
      </c>
      <c r="C20" s="68">
        <f>B20/B26*100</f>
        <v>0.6831192196124858</v>
      </c>
      <c r="D20" s="16">
        <v>21504483</v>
      </c>
      <c r="E20" s="25">
        <f>D20/D26*100</f>
        <v>0.9972363627511204</v>
      </c>
    </row>
    <row r="21" spans="1:5" s="14" customFormat="1" ht="30" customHeight="1">
      <c r="A21" s="15" t="s">
        <v>38</v>
      </c>
      <c r="B21" s="59">
        <v>198741</v>
      </c>
      <c r="C21" s="68">
        <f>B21/B26*100</f>
        <v>0.009203898397186532</v>
      </c>
      <c r="D21" s="16">
        <v>131151</v>
      </c>
      <c r="E21" s="25">
        <f>D21/D26*100</f>
        <v>0.006081920044819129</v>
      </c>
    </row>
    <row r="22" spans="1:5" s="14" customFormat="1" ht="30" customHeight="1">
      <c r="A22" s="27" t="s">
        <v>39</v>
      </c>
      <c r="B22" s="59">
        <f>SUM(B23:B25)</f>
        <v>62235808</v>
      </c>
      <c r="C22" s="68">
        <f>B22/B26*100</f>
        <v>2.88220374003758</v>
      </c>
      <c r="D22" s="16">
        <f>SUM(D23:D25)</f>
        <v>67519713</v>
      </c>
      <c r="E22" s="25">
        <f>D22/D26*100</f>
        <v>3.1311198230675688</v>
      </c>
    </row>
    <row r="23" spans="1:5" s="14" customFormat="1" ht="30" customHeight="1">
      <c r="A23" s="15" t="s">
        <v>40</v>
      </c>
      <c r="B23" s="59">
        <v>24669089</v>
      </c>
      <c r="C23" s="68">
        <f>B23/B26*100</f>
        <v>1.1424506705065987</v>
      </c>
      <c r="D23" s="16">
        <v>24095197</v>
      </c>
      <c r="E23" s="25">
        <f>D23/D26*100</f>
        <v>1.117376624030055</v>
      </c>
    </row>
    <row r="24" spans="1:5" s="14" customFormat="1" ht="30" customHeight="1">
      <c r="A24" s="15" t="s">
        <v>41</v>
      </c>
      <c r="B24" s="59">
        <v>25900276</v>
      </c>
      <c r="C24" s="68">
        <f>B24/B26*100</f>
        <v>1.1994681961099563</v>
      </c>
      <c r="D24" s="16">
        <v>30230987</v>
      </c>
      <c r="E24" s="25">
        <f>D24/D26*100</f>
        <v>1.40191417381466</v>
      </c>
    </row>
    <row r="25" spans="1:5" s="14" customFormat="1" ht="30" customHeight="1">
      <c r="A25" s="15" t="s">
        <v>153</v>
      </c>
      <c r="B25" s="62">
        <v>11666443</v>
      </c>
      <c r="C25" s="112">
        <f>B25/B26*100</f>
        <v>0.5402848734210255</v>
      </c>
      <c r="D25" s="50">
        <v>13193529</v>
      </c>
      <c r="E25" s="28">
        <f>D25/D26*100</f>
        <v>0.6118290252228537</v>
      </c>
    </row>
    <row r="26" spans="1:5" s="14" customFormat="1" ht="30" customHeight="1" thickBot="1">
      <c r="A26" s="29" t="s">
        <v>42</v>
      </c>
      <c r="B26" s="22">
        <f>B7+B14+B15+B16+B19+B22</f>
        <v>2159313276</v>
      </c>
      <c r="C26" s="111">
        <f>B26/B26*100</f>
        <v>100</v>
      </c>
      <c r="D26" s="22">
        <f>D7+D14+D15+D16+D19+D22</f>
        <v>2156407829</v>
      </c>
      <c r="E26" s="30">
        <f>D26/D26*100</f>
        <v>100</v>
      </c>
    </row>
    <row r="29" ht="16.5">
      <c r="A29" s="24"/>
    </row>
  </sheetData>
  <mergeCells count="2"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D12" sqref="D12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  <col min="7" max="7" width="17.875" style="0" customWidth="1"/>
  </cols>
  <sheetData>
    <row r="1" ht="16.5">
      <c r="A1" s="1" t="s">
        <v>43</v>
      </c>
    </row>
    <row r="2" spans="1:4" ht="19.5">
      <c r="A2" s="115" t="s">
        <v>1</v>
      </c>
      <c r="B2" s="116"/>
      <c r="C2" s="116"/>
      <c r="D2" s="116"/>
    </row>
    <row r="3" spans="1:5" ht="21">
      <c r="A3" s="117" t="s">
        <v>44</v>
      </c>
      <c r="B3" s="117"/>
      <c r="C3" s="117"/>
      <c r="D3" s="117"/>
      <c r="E3" s="3" t="s">
        <v>3</v>
      </c>
    </row>
    <row r="4" spans="1:4" ht="11.25" customHeight="1" thickBot="1">
      <c r="A4" s="6"/>
      <c r="B4" s="6"/>
      <c r="C4" s="6"/>
      <c r="D4" s="6"/>
    </row>
    <row r="5" spans="1:5" ht="20.25" customHeight="1" thickBot="1">
      <c r="A5" s="7" t="s">
        <v>4</v>
      </c>
      <c r="B5" s="51" t="s">
        <v>161</v>
      </c>
      <c r="C5" s="9" t="s">
        <v>45</v>
      </c>
      <c r="D5" s="8" t="s">
        <v>162</v>
      </c>
      <c r="E5" s="10" t="s">
        <v>45</v>
      </c>
    </row>
    <row r="6" spans="1:5" s="14" customFormat="1" ht="19.5" customHeight="1">
      <c r="A6" s="42" t="s">
        <v>46</v>
      </c>
      <c r="B6" s="69">
        <f>SUM(B7:B8)</f>
        <v>209050</v>
      </c>
      <c r="C6" s="71">
        <f>B6/B37*100</f>
        <v>0.01009608083471431</v>
      </c>
      <c r="D6" s="69">
        <f>SUM(D7:D8)</f>
        <v>339748</v>
      </c>
      <c r="E6" s="71">
        <f>D6/D37*100</f>
        <v>0.017646667296344322</v>
      </c>
    </row>
    <row r="7" spans="1:5" s="14" customFormat="1" ht="19.5" customHeight="1">
      <c r="A7" s="43" t="s">
        <v>47</v>
      </c>
      <c r="B7" s="72">
        <v>34050</v>
      </c>
      <c r="C7" s="17">
        <f>B7/B37*100</f>
        <v>0.0016444465554748735</v>
      </c>
      <c r="D7" s="69">
        <v>49748</v>
      </c>
      <c r="E7" s="17">
        <f>D7/D37*100</f>
        <v>0.002583933988304677</v>
      </c>
    </row>
    <row r="8" spans="1:5" s="14" customFormat="1" ht="19.5" customHeight="1">
      <c r="A8" s="43" t="s">
        <v>48</v>
      </c>
      <c r="B8" s="72">
        <v>175000</v>
      </c>
      <c r="C8" s="17">
        <f>B8/B37*100</f>
        <v>0.008451634279239437</v>
      </c>
      <c r="D8" s="69">
        <v>290000</v>
      </c>
      <c r="E8" s="17">
        <f>D8/D37*100</f>
        <v>0.015062733308039646</v>
      </c>
    </row>
    <row r="9" spans="1:5" s="14" customFormat="1" ht="19.5" customHeight="1">
      <c r="A9" s="73" t="s">
        <v>49</v>
      </c>
      <c r="B9" s="69">
        <f>SUM(B10:B13)</f>
        <v>464651616</v>
      </c>
      <c r="C9" s="17">
        <f>B9/B37*100</f>
        <v>22.440374432511998</v>
      </c>
      <c r="D9" s="69">
        <f>SUM(D10:D13)</f>
        <v>478013927</v>
      </c>
      <c r="E9" s="17">
        <f>D9/D37*100</f>
        <v>24.828263103205973</v>
      </c>
    </row>
    <row r="10" spans="1:5" s="14" customFormat="1" ht="19.5" customHeight="1">
      <c r="A10" s="43" t="s">
        <v>50</v>
      </c>
      <c r="B10" s="72">
        <v>339436472</v>
      </c>
      <c r="C10" s="17">
        <f>B10/B37*100</f>
        <v>16.393102413595983</v>
      </c>
      <c r="D10" s="69">
        <v>323855038</v>
      </c>
      <c r="E10" s="17">
        <f>D10/D37*100</f>
        <v>16.821179544341536</v>
      </c>
    </row>
    <row r="11" spans="1:5" s="14" customFormat="1" ht="19.5" customHeight="1">
      <c r="A11" s="43" t="s">
        <v>51</v>
      </c>
      <c r="B11" s="72">
        <v>64645297</v>
      </c>
      <c r="C11" s="17">
        <f>B11/B37*100</f>
        <v>3.122048046381796</v>
      </c>
      <c r="D11" s="69">
        <v>88658237</v>
      </c>
      <c r="E11" s="17">
        <f>D11/D37*100</f>
        <v>4.6049495844550785</v>
      </c>
    </row>
    <row r="12" spans="1:5" s="14" customFormat="1" ht="19.5" customHeight="1">
      <c r="A12" s="43" t="s">
        <v>52</v>
      </c>
      <c r="B12" s="72">
        <v>41088271</v>
      </c>
      <c r="C12" s="17">
        <f>B12/B37*100</f>
        <v>1.984360226618741</v>
      </c>
      <c r="D12" s="69">
        <v>50067047</v>
      </c>
      <c r="E12" s="17">
        <f>D12/D37*100</f>
        <v>2.6005054361451254</v>
      </c>
    </row>
    <row r="13" spans="1:5" s="14" customFormat="1" ht="19.5" customHeight="1">
      <c r="A13" s="43" t="s">
        <v>53</v>
      </c>
      <c r="B13" s="72">
        <v>19481576</v>
      </c>
      <c r="C13" s="17">
        <f>B13/B37*100</f>
        <v>0.9408637459154761</v>
      </c>
      <c r="D13" s="69">
        <v>15433605</v>
      </c>
      <c r="E13" s="17">
        <f>D13/D37*100</f>
        <v>0.8016285382642316</v>
      </c>
    </row>
    <row r="14" spans="1:5" s="14" customFormat="1" ht="19.5" customHeight="1">
      <c r="A14" s="46" t="s">
        <v>54</v>
      </c>
      <c r="B14" s="69">
        <f>SUM(B15:B18)</f>
        <v>1284902228</v>
      </c>
      <c r="C14" s="17">
        <f>B14/B37*100</f>
        <v>62.05442123220529</v>
      </c>
      <c r="D14" s="69">
        <f>SUM(D15:D18)</f>
        <v>1169650440</v>
      </c>
      <c r="E14" s="17">
        <f>D14/D37*100</f>
        <v>60.75218152190078</v>
      </c>
    </row>
    <row r="15" spans="1:5" s="14" customFormat="1" ht="19.5" customHeight="1">
      <c r="A15" s="43" t="s">
        <v>50</v>
      </c>
      <c r="B15" s="72">
        <v>872314674</v>
      </c>
      <c r="C15" s="17">
        <f>B15/B37*100</f>
        <v>42.128483434639854</v>
      </c>
      <c r="D15" s="69">
        <v>823609369</v>
      </c>
      <c r="E15" s="17">
        <f>D15/D37*100</f>
        <v>42.77864922499936</v>
      </c>
    </row>
    <row r="16" spans="1:5" s="14" customFormat="1" ht="19.5" customHeight="1">
      <c r="A16" s="43" t="s">
        <v>51</v>
      </c>
      <c r="B16" s="72">
        <v>261781263</v>
      </c>
      <c r="C16" s="17">
        <f>B16/B37*100</f>
        <v>12.642739977333683</v>
      </c>
      <c r="D16" s="69">
        <v>233406403</v>
      </c>
      <c r="E16" s="17">
        <f>D16/D37*100</f>
        <v>12.12323586475112</v>
      </c>
    </row>
    <row r="17" spans="1:5" s="14" customFormat="1" ht="19.5" customHeight="1">
      <c r="A17" s="43" t="s">
        <v>52</v>
      </c>
      <c r="B17" s="72">
        <v>128545425</v>
      </c>
      <c r="C17" s="17">
        <f>B17/B37*100</f>
        <v>6.208108116396584</v>
      </c>
      <c r="D17" s="69">
        <v>90867012</v>
      </c>
      <c r="E17" s="17">
        <f>D17/D37*100</f>
        <v>4.719674373291166</v>
      </c>
    </row>
    <row r="18" spans="1:5" s="14" customFormat="1" ht="19.5" customHeight="1">
      <c r="A18" s="43" t="s">
        <v>53</v>
      </c>
      <c r="B18" s="72">
        <v>22260866</v>
      </c>
      <c r="C18" s="17">
        <f>B18/B37*100</f>
        <v>1.0750897038351752</v>
      </c>
      <c r="D18" s="69">
        <v>21767656</v>
      </c>
      <c r="E18" s="17">
        <f>D18/D37*100</f>
        <v>1.1306220588591347</v>
      </c>
    </row>
    <row r="19" spans="1:5" s="14" customFormat="1" ht="19.5" customHeight="1">
      <c r="A19" s="73" t="s">
        <v>55</v>
      </c>
      <c r="B19" s="72">
        <f>SUM(B20:B22)</f>
        <v>175079041</v>
      </c>
      <c r="C19" s="17">
        <f>B19/B37*100</f>
        <v>8.455451568525525</v>
      </c>
      <c r="D19" s="69">
        <f>SUM(D20:D22)</f>
        <v>137483864</v>
      </c>
      <c r="E19" s="17">
        <f>D19/D37*100</f>
        <v>7.140975095140664</v>
      </c>
    </row>
    <row r="20" spans="1:5" s="14" customFormat="1" ht="19.5" customHeight="1">
      <c r="A20" s="43" t="s">
        <v>56</v>
      </c>
      <c r="B20" s="72">
        <v>76304878</v>
      </c>
      <c r="C20" s="17">
        <f>B20/B37*100</f>
        <v>3.685148129017047</v>
      </c>
      <c r="D20" s="69">
        <v>72515853</v>
      </c>
      <c r="E20" s="17">
        <f>D20/D37*100</f>
        <v>3.766506739117264</v>
      </c>
    </row>
    <row r="21" spans="1:5" s="14" customFormat="1" ht="19.5" customHeight="1">
      <c r="A21" s="43" t="s">
        <v>57</v>
      </c>
      <c r="B21" s="72">
        <v>97374163</v>
      </c>
      <c r="C21" s="17">
        <f>B21/B37*100</f>
        <v>4.702690365274562</v>
      </c>
      <c r="D21" s="69">
        <v>64105501</v>
      </c>
      <c r="E21" s="17">
        <f>D21/D37*100</f>
        <v>3.3296691901423063</v>
      </c>
    </row>
    <row r="22" spans="1:5" s="14" customFormat="1" ht="19.5" customHeight="1">
      <c r="A22" s="43" t="s">
        <v>58</v>
      </c>
      <c r="B22" s="72">
        <v>1400000</v>
      </c>
      <c r="C22" s="17">
        <f>B22/B37*100</f>
        <v>0.0676130742339155</v>
      </c>
      <c r="D22" s="69">
        <v>862510</v>
      </c>
      <c r="E22" s="17">
        <f>D22/D37*100</f>
        <v>0.04479916588109405</v>
      </c>
    </row>
    <row r="23" spans="1:5" s="14" customFormat="1" ht="19.5" customHeight="1">
      <c r="A23" s="73" t="s">
        <v>59</v>
      </c>
      <c r="B23" s="72">
        <f>SUM(B24:B27)</f>
        <v>29801876</v>
      </c>
      <c r="C23" s="17">
        <f>B23/B37*100</f>
        <v>1.439283181641389</v>
      </c>
      <c r="D23" s="69">
        <f>SUM(D24:D27)</f>
        <v>25183349</v>
      </c>
      <c r="E23" s="17">
        <f>D23/D37*100</f>
        <v>1.3080347234147824</v>
      </c>
    </row>
    <row r="24" spans="1:5" s="14" customFormat="1" ht="19.5" customHeight="1">
      <c r="A24" s="43" t="s">
        <v>50</v>
      </c>
      <c r="B24" s="72">
        <v>22915003</v>
      </c>
      <c r="C24" s="17">
        <f>B24/B37*100</f>
        <v>1.106681284935283</v>
      </c>
      <c r="D24" s="69">
        <v>20110752</v>
      </c>
      <c r="E24" s="17">
        <f>D24/D37*100</f>
        <v>1.0445617034487067</v>
      </c>
    </row>
    <row r="25" spans="1:5" s="14" customFormat="1" ht="19.5" customHeight="1">
      <c r="A25" s="43" t="s">
        <v>51</v>
      </c>
      <c r="B25" s="72">
        <v>6021630</v>
      </c>
      <c r="C25" s="17">
        <f>B25/B37*100</f>
        <v>0.2908149401422661</v>
      </c>
      <c r="D25" s="69">
        <v>4528405</v>
      </c>
      <c r="E25" s="17">
        <f>D25/D37*100</f>
        <v>0.2352074373303216</v>
      </c>
    </row>
    <row r="26" spans="1:5" s="14" customFormat="1" ht="19.5" customHeight="1">
      <c r="A26" s="43" t="s">
        <v>158</v>
      </c>
      <c r="B26" s="72">
        <v>313154</v>
      </c>
      <c r="C26" s="17">
        <f>B26/B37*100</f>
        <v>0.015123789034748267</v>
      </c>
      <c r="D26" s="69">
        <v>0</v>
      </c>
      <c r="E26" s="17">
        <f>D26/D37*100</f>
        <v>0</v>
      </c>
    </row>
    <row r="27" spans="1:5" s="14" customFormat="1" ht="19.5" customHeight="1">
      <c r="A27" s="43" t="s">
        <v>60</v>
      </c>
      <c r="B27" s="72">
        <v>552089</v>
      </c>
      <c r="C27" s="17">
        <f>B27/B37*100</f>
        <v>0.02666316752909155</v>
      </c>
      <c r="D27" s="69">
        <v>544192</v>
      </c>
      <c r="E27" s="17">
        <f>D27/D37*100</f>
        <v>0.028265582635754172</v>
      </c>
    </row>
    <row r="28" spans="1:5" s="14" customFormat="1" ht="19.5" customHeight="1">
      <c r="A28" s="73" t="s">
        <v>61</v>
      </c>
      <c r="B28" s="69">
        <f>SUM(B29:B31)</f>
        <v>75929907</v>
      </c>
      <c r="C28" s="17">
        <f>B28/B37*100</f>
        <v>3.6670388846894997</v>
      </c>
      <c r="D28" s="69">
        <f>SUM(D29:D31)</f>
        <v>74962644</v>
      </c>
      <c r="E28" s="17">
        <f>D28/D37*100</f>
        <v>3.893594188405235</v>
      </c>
    </row>
    <row r="29" spans="1:5" s="14" customFormat="1" ht="19.5" customHeight="1">
      <c r="A29" s="43" t="s">
        <v>50</v>
      </c>
      <c r="B29" s="72">
        <v>43804651</v>
      </c>
      <c r="C29" s="17">
        <f>B29/B37*100</f>
        <v>2.1155479427526864</v>
      </c>
      <c r="D29" s="69">
        <v>45317267</v>
      </c>
      <c r="E29" s="17">
        <f>D29/D37*100</f>
        <v>2.353799679552503</v>
      </c>
    </row>
    <row r="30" spans="1:5" s="14" customFormat="1" ht="19.5" customHeight="1">
      <c r="A30" s="43" t="s">
        <v>51</v>
      </c>
      <c r="B30" s="72">
        <v>32114490</v>
      </c>
      <c r="C30" s="17">
        <f>B30/B37*100</f>
        <v>1.550970997395955</v>
      </c>
      <c r="D30" s="69">
        <v>29635177</v>
      </c>
      <c r="E30" s="17">
        <f>D30/D37*100</f>
        <v>1.539264716163967</v>
      </c>
    </row>
    <row r="31" spans="1:5" s="14" customFormat="1" ht="19.5" customHeight="1">
      <c r="A31" s="43" t="s">
        <v>52</v>
      </c>
      <c r="B31" s="72">
        <v>10766</v>
      </c>
      <c r="C31" s="17">
        <f>B31/B37*100</f>
        <v>0.0005199445408588102</v>
      </c>
      <c r="D31" s="69">
        <v>10200</v>
      </c>
      <c r="E31" s="17">
        <f>D31/D37*100</f>
        <v>0.0005297926887655323</v>
      </c>
    </row>
    <row r="32" spans="1:5" s="14" customFormat="1" ht="19.5" customHeight="1">
      <c r="A32" s="73" t="s">
        <v>62</v>
      </c>
      <c r="B32" s="72">
        <v>26203075</v>
      </c>
      <c r="C32" s="17">
        <f>B32/B37*100</f>
        <v>1.2654788965227537</v>
      </c>
      <c r="D32" s="69">
        <f>SUM(D33)</f>
        <v>27533654</v>
      </c>
      <c r="E32" s="17">
        <f>D32/D37*100</f>
        <v>1.4301106455097898</v>
      </c>
    </row>
    <row r="33" spans="1:5" s="14" customFormat="1" ht="19.5" customHeight="1">
      <c r="A33" s="43" t="s">
        <v>63</v>
      </c>
      <c r="B33" s="72">
        <v>26203075</v>
      </c>
      <c r="C33" s="17">
        <f>B33/B37*100</f>
        <v>1.2654788965227537</v>
      </c>
      <c r="D33" s="69">
        <v>27533654</v>
      </c>
      <c r="E33" s="17">
        <f>D33/D37*100</f>
        <v>1.4301106455097898</v>
      </c>
    </row>
    <row r="34" spans="1:5" s="14" customFormat="1" ht="19.5" customHeight="1">
      <c r="A34" s="73" t="s">
        <v>64</v>
      </c>
      <c r="B34" s="72">
        <f>SUM(B35:B36)</f>
        <v>13828657</v>
      </c>
      <c r="C34" s="17">
        <f>B34/B37*100</f>
        <v>0.6678557230688251</v>
      </c>
      <c r="D34" s="69">
        <f>SUM(D35:D36)</f>
        <v>12113756</v>
      </c>
      <c r="E34" s="17">
        <f>D34/D37*100</f>
        <v>0.6291940551264313</v>
      </c>
    </row>
    <row r="35" spans="1:5" s="14" customFormat="1" ht="19.5" customHeight="1">
      <c r="A35" s="73" t="s">
        <v>154</v>
      </c>
      <c r="B35" s="72">
        <v>2185542</v>
      </c>
      <c r="C35" s="17">
        <f>B35/B37*100</f>
        <v>0.10555086677667153</v>
      </c>
      <c r="D35" s="69">
        <v>547581</v>
      </c>
      <c r="E35" s="17">
        <f>D35/D37*100</f>
        <v>0.02844160885361951</v>
      </c>
    </row>
    <row r="36" spans="1:5" s="14" customFormat="1" ht="19.5" customHeight="1" thickBot="1">
      <c r="A36" s="76" t="s">
        <v>155</v>
      </c>
      <c r="B36" s="75">
        <v>11643115</v>
      </c>
      <c r="C36" s="23">
        <f>B36/B37*100</f>
        <v>0.5623048562921537</v>
      </c>
      <c r="D36" s="70">
        <v>11566175</v>
      </c>
      <c r="E36" s="23">
        <f>D36/D37*100</f>
        <v>0.6007524462728119</v>
      </c>
    </row>
    <row r="37" spans="1:5" s="14" customFormat="1" ht="19.5" customHeight="1" thickBot="1">
      <c r="A37" s="74" t="s">
        <v>65</v>
      </c>
      <c r="B37" s="70">
        <f>B6+B9+B14+B19+B23+B28+B32+B34</f>
        <v>2070605450</v>
      </c>
      <c r="C37" s="23">
        <f>B37/B37*100</f>
        <v>100</v>
      </c>
      <c r="D37" s="70">
        <f>D6+D9+D14+D19+D23+D28+D32+D34</f>
        <v>1925281382</v>
      </c>
      <c r="E37" s="23">
        <f>D37/D37*100</f>
        <v>100</v>
      </c>
    </row>
    <row r="38" ht="18" customHeight="1"/>
    <row r="40" ht="16.5">
      <c r="A40" s="24"/>
    </row>
  </sheetData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D4" sqref="D4"/>
    </sheetView>
  </sheetViews>
  <sheetFormatPr defaultColWidth="9.00390625" defaultRowHeight="16.5"/>
  <cols>
    <col min="1" max="1" width="45.25390625" style="0" customWidth="1"/>
    <col min="2" max="2" width="16.25390625" style="0" customWidth="1"/>
    <col min="3" max="3" width="16.125" style="0" customWidth="1"/>
  </cols>
  <sheetData>
    <row r="1" spans="1:3" ht="19.5" customHeight="1">
      <c r="A1" s="118" t="s">
        <v>156</v>
      </c>
      <c r="B1" s="119"/>
      <c r="C1" s="119"/>
    </row>
    <row r="2" spans="1:3" ht="20.25" customHeight="1">
      <c r="A2" s="120" t="s">
        <v>66</v>
      </c>
      <c r="B2" s="120"/>
      <c r="C2" s="31"/>
    </row>
    <row r="3" spans="1:3" ht="18.75" customHeight="1" thickBot="1">
      <c r="A3" s="32"/>
      <c r="B3" s="32"/>
      <c r="C3" s="31" t="s">
        <v>67</v>
      </c>
    </row>
    <row r="4" spans="1:3" ht="30.75" customHeight="1" thickBot="1">
      <c r="A4" s="39" t="s">
        <v>68</v>
      </c>
      <c r="B4" s="40" t="s">
        <v>164</v>
      </c>
      <c r="C4" s="41" t="s">
        <v>160</v>
      </c>
    </row>
    <row r="5" spans="1:3" s="14" customFormat="1" ht="19.5" customHeight="1">
      <c r="A5" s="42" t="s">
        <v>69</v>
      </c>
      <c r="B5" s="77"/>
      <c r="C5" s="33"/>
    </row>
    <row r="6" spans="1:3" s="14" customFormat="1" ht="19.5" customHeight="1">
      <c r="A6" s="43" t="s">
        <v>70</v>
      </c>
      <c r="B6" s="59">
        <v>88707826</v>
      </c>
      <c r="C6" s="16">
        <v>231126447</v>
      </c>
    </row>
    <row r="7" spans="1:3" s="14" customFormat="1" ht="19.5" customHeight="1">
      <c r="A7" s="43" t="s">
        <v>71</v>
      </c>
      <c r="B7" s="59">
        <v>128752464</v>
      </c>
      <c r="C7" s="16">
        <v>99151923</v>
      </c>
    </row>
    <row r="8" spans="1:3" s="14" customFormat="1" ht="19.5" customHeight="1">
      <c r="A8" s="43" t="s">
        <v>72</v>
      </c>
      <c r="B8" s="16">
        <v>-183743</v>
      </c>
      <c r="C8" s="16">
        <v>-125796</v>
      </c>
    </row>
    <row r="9" spans="1:3" s="14" customFormat="1" ht="19.5" customHeight="1">
      <c r="A9" s="43" t="s">
        <v>73</v>
      </c>
      <c r="B9" s="16">
        <v>-19335475</v>
      </c>
      <c r="C9" s="16">
        <v>-7344311</v>
      </c>
    </row>
    <row r="10" spans="1:3" s="14" customFormat="1" ht="19.5" customHeight="1">
      <c r="A10" s="43" t="s">
        <v>74</v>
      </c>
      <c r="B10" s="50">
        <v>-11234812</v>
      </c>
      <c r="C10" s="16">
        <v>-8179299</v>
      </c>
    </row>
    <row r="11" spans="1:3" s="14" customFormat="1" ht="19.5" customHeight="1">
      <c r="A11" s="43" t="s">
        <v>75</v>
      </c>
      <c r="B11" s="18">
        <f>SUM(B6:B10)</f>
        <v>186706260</v>
      </c>
      <c r="C11" s="18">
        <f>SUM(C6:C10)</f>
        <v>314628964</v>
      </c>
    </row>
    <row r="12" spans="1:3" s="14" customFormat="1" ht="14.25" customHeight="1">
      <c r="A12" s="44"/>
      <c r="B12" s="16"/>
      <c r="C12" s="16"/>
    </row>
    <row r="13" spans="1:3" s="14" customFormat="1" ht="19.5" customHeight="1">
      <c r="A13" s="44" t="s">
        <v>76</v>
      </c>
      <c r="B13" s="16"/>
      <c r="C13" s="16"/>
    </row>
    <row r="14" spans="1:3" s="14" customFormat="1" ht="19.5" customHeight="1">
      <c r="A14" s="43" t="s">
        <v>77</v>
      </c>
      <c r="B14" s="16"/>
      <c r="C14" s="16"/>
    </row>
    <row r="15" spans="1:3" s="14" customFormat="1" ht="19.5" customHeight="1">
      <c r="A15" s="43" t="s">
        <v>78</v>
      </c>
      <c r="B15" s="16">
        <v>332500</v>
      </c>
      <c r="C15" s="16">
        <v>288900</v>
      </c>
    </row>
    <row r="16" spans="1:3" s="14" customFormat="1" ht="19.5" customHeight="1">
      <c r="A16" s="43" t="s">
        <v>79</v>
      </c>
      <c r="B16" s="16">
        <v>-435745506</v>
      </c>
      <c r="C16" s="16">
        <v>-749402110</v>
      </c>
    </row>
    <row r="17" spans="1:3" s="14" customFormat="1" ht="19.5" customHeight="1">
      <c r="A17" s="43" t="s">
        <v>80</v>
      </c>
      <c r="B17" s="50">
        <v>-711700</v>
      </c>
      <c r="C17" s="16">
        <v>-396400</v>
      </c>
    </row>
    <row r="18" spans="1:3" s="14" customFormat="1" ht="19.5" customHeight="1">
      <c r="A18" s="43" t="s">
        <v>81</v>
      </c>
      <c r="B18" s="50">
        <f>SUM(B15:B17)</f>
        <v>-436124706</v>
      </c>
      <c r="C18" s="54">
        <f>SUM(C14:C17)</f>
        <v>-749509610</v>
      </c>
    </row>
    <row r="19" spans="1:3" s="14" customFormat="1" ht="14.25" customHeight="1">
      <c r="A19" s="44"/>
      <c r="B19" s="16"/>
      <c r="C19" s="16"/>
    </row>
    <row r="20" spans="1:3" s="14" customFormat="1" ht="19.5" customHeight="1">
      <c r="A20" s="44" t="s">
        <v>82</v>
      </c>
      <c r="B20" s="16"/>
      <c r="C20" s="16"/>
    </row>
    <row r="21" spans="1:3" s="14" customFormat="1" ht="19.5" customHeight="1">
      <c r="A21" s="43" t="s">
        <v>83</v>
      </c>
      <c r="B21" s="16"/>
      <c r="C21" s="16"/>
    </row>
    <row r="22" spans="1:3" s="14" customFormat="1" ht="19.5" customHeight="1">
      <c r="A22" s="43" t="s">
        <v>84</v>
      </c>
      <c r="B22" s="16">
        <v>551948437</v>
      </c>
      <c r="C22" s="16">
        <v>546761289</v>
      </c>
    </row>
    <row r="23" spans="1:3" s="14" customFormat="1" ht="19.5" customHeight="1">
      <c r="A23" s="43" t="s">
        <v>85</v>
      </c>
      <c r="B23" s="16">
        <v>6364978</v>
      </c>
      <c r="C23" s="16">
        <v>468000</v>
      </c>
    </row>
    <row r="24" spans="1:3" s="14" customFormat="1" ht="19.5" customHeight="1">
      <c r="A24" s="43" t="s">
        <v>86</v>
      </c>
      <c r="B24" s="16"/>
      <c r="C24" s="16"/>
    </row>
    <row r="25" spans="1:3" s="14" customFormat="1" ht="19.5" customHeight="1">
      <c r="A25" s="43" t="s">
        <v>87</v>
      </c>
      <c r="B25" s="16">
        <v>-92298750</v>
      </c>
      <c r="C25" s="16">
        <v>-92298750</v>
      </c>
    </row>
    <row r="26" spans="1:3" s="14" customFormat="1" ht="19.5" customHeight="1">
      <c r="A26" s="43" t="s">
        <v>88</v>
      </c>
      <c r="B26" s="16">
        <v>-549827292</v>
      </c>
      <c r="C26" s="16">
        <v>-547580149</v>
      </c>
    </row>
    <row r="27" spans="1:3" s="14" customFormat="1" ht="19.5" customHeight="1">
      <c r="A27" s="43" t="s">
        <v>89</v>
      </c>
      <c r="B27" s="50">
        <v>-1288754</v>
      </c>
      <c r="C27" s="16">
        <v>-638861</v>
      </c>
    </row>
    <row r="28" spans="1:3" s="14" customFormat="1" ht="19.5" customHeight="1">
      <c r="A28" s="46" t="s">
        <v>90</v>
      </c>
      <c r="B28" s="50">
        <f>SUM(B22:B27)</f>
        <v>-85101381</v>
      </c>
      <c r="C28" s="54">
        <f>SUM(C22:C27)</f>
        <v>-93288471</v>
      </c>
    </row>
    <row r="29" spans="1:3" s="14" customFormat="1" ht="14.25" customHeight="1">
      <c r="A29" s="43"/>
      <c r="B29" s="16"/>
      <c r="C29" s="16"/>
    </row>
    <row r="30" spans="1:3" s="14" customFormat="1" ht="19.5" customHeight="1">
      <c r="A30" s="44" t="s">
        <v>109</v>
      </c>
      <c r="B30" s="16">
        <f>B18+B28+B11</f>
        <v>-334519827</v>
      </c>
      <c r="C30" s="45">
        <f>C11+C18+C28</f>
        <v>-528169117</v>
      </c>
    </row>
    <row r="31" spans="1:3" s="14" customFormat="1" ht="19.5" customHeight="1">
      <c r="A31" s="44" t="s">
        <v>110</v>
      </c>
      <c r="B31" s="16"/>
      <c r="C31" s="16"/>
    </row>
    <row r="32" spans="1:3" s="14" customFormat="1" ht="19.5" customHeight="1">
      <c r="A32" s="44" t="s">
        <v>111</v>
      </c>
      <c r="B32" s="16"/>
      <c r="C32" s="16"/>
    </row>
    <row r="33" spans="1:3" s="14" customFormat="1" ht="19.5" customHeight="1">
      <c r="A33" s="44" t="s">
        <v>112</v>
      </c>
      <c r="B33" s="16"/>
      <c r="C33" s="16"/>
    </row>
    <row r="34" spans="1:3" s="14" customFormat="1" ht="19.5" customHeight="1">
      <c r="A34" s="44" t="s">
        <v>91</v>
      </c>
      <c r="B34" s="62">
        <v>618810700</v>
      </c>
      <c r="C34" s="50">
        <v>1146979817</v>
      </c>
    </row>
    <row r="35" spans="1:3" s="14" customFormat="1" ht="19.5" customHeight="1" thickBot="1">
      <c r="A35" s="47" t="s">
        <v>92</v>
      </c>
      <c r="B35" s="64">
        <f>SUM(B30:B34)</f>
        <v>284290873</v>
      </c>
      <c r="C35" s="55">
        <f>SUM(C30:C34)</f>
        <v>618810700</v>
      </c>
    </row>
  </sheetData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B13" sqref="B13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</cols>
  <sheetData>
    <row r="1" ht="16.5">
      <c r="A1" s="1" t="s">
        <v>157</v>
      </c>
    </row>
    <row r="2" spans="1:4" ht="19.5">
      <c r="A2" s="115" t="s">
        <v>1</v>
      </c>
      <c r="B2" s="116"/>
      <c r="C2" s="116"/>
      <c r="D2" s="116"/>
    </row>
    <row r="3" spans="1:5" ht="21.75" thickBot="1">
      <c r="A3" s="117" t="s">
        <v>114</v>
      </c>
      <c r="B3" s="117"/>
      <c r="C3" s="117"/>
      <c r="D3" s="117"/>
      <c r="E3" s="3" t="s">
        <v>3</v>
      </c>
    </row>
    <row r="4" spans="1:5" ht="23.25" customHeight="1" thickBot="1">
      <c r="A4" s="7" t="s">
        <v>4</v>
      </c>
      <c r="B4" s="8" t="s">
        <v>159</v>
      </c>
      <c r="C4" s="9" t="s">
        <v>115</v>
      </c>
      <c r="D4" s="8" t="s">
        <v>160</v>
      </c>
      <c r="E4" s="10" t="s">
        <v>115</v>
      </c>
    </row>
    <row r="5" spans="1:5" s="14" customFormat="1" ht="18" customHeight="1">
      <c r="A5" s="11" t="s">
        <v>116</v>
      </c>
      <c r="B5" s="77">
        <f>SUM(B6:B10)</f>
        <v>325938271</v>
      </c>
      <c r="C5" s="78">
        <f>B5/7046127753*100</f>
        <v>4.625778618067585</v>
      </c>
      <c r="D5" s="16">
        <f>SUM(D6:D10)</f>
        <v>641122623</v>
      </c>
      <c r="E5" s="25">
        <f>D5/D40*100</f>
        <v>9.090020928173317</v>
      </c>
    </row>
    <row r="6" spans="1:5" s="14" customFormat="1" ht="18" customHeight="1">
      <c r="A6" s="15" t="s">
        <v>117</v>
      </c>
      <c r="B6" s="59">
        <v>590000</v>
      </c>
      <c r="C6" s="79">
        <f aca="true" t="shared" si="0" ref="C6:C40">B6/7046127753*100</f>
        <v>0.00837339345357169</v>
      </c>
      <c r="D6" s="16">
        <v>440000</v>
      </c>
      <c r="E6" s="25">
        <f>D6/D40*100</f>
        <v>0.006238446538793031</v>
      </c>
    </row>
    <row r="7" spans="1:5" s="14" customFormat="1" ht="18" customHeight="1">
      <c r="A7" s="15" t="s">
        <v>118</v>
      </c>
      <c r="B7" s="59">
        <v>283700873</v>
      </c>
      <c r="C7" s="79">
        <f t="shared" si="0"/>
        <v>4.026337343645379</v>
      </c>
      <c r="D7" s="16">
        <v>618370700</v>
      </c>
      <c r="E7" s="25">
        <f>D7/D40*100</f>
        <v>8.767437620695508</v>
      </c>
    </row>
    <row r="8" spans="1:5" s="14" customFormat="1" ht="18" customHeight="1">
      <c r="A8" s="15" t="s">
        <v>119</v>
      </c>
      <c r="B8" s="59">
        <v>29486986</v>
      </c>
      <c r="C8" s="79">
        <f t="shared" si="0"/>
        <v>0.4184849754880679</v>
      </c>
      <c r="D8" s="16">
        <v>5675219</v>
      </c>
      <c r="E8" s="25">
        <f>D8/D40*100</f>
        <v>0.08046488710782375</v>
      </c>
    </row>
    <row r="9" spans="1:5" s="14" customFormat="1" ht="18" customHeight="1">
      <c r="A9" s="15" t="s">
        <v>120</v>
      </c>
      <c r="B9" s="59">
        <v>8208540</v>
      </c>
      <c r="C9" s="79">
        <f t="shared" si="0"/>
        <v>0.11649717813454467</v>
      </c>
      <c r="D9" s="16">
        <v>8181785</v>
      </c>
      <c r="E9" s="25">
        <f>D9/D40*100</f>
        <v>0.1160037007145426</v>
      </c>
    </row>
    <row r="10" spans="1:5" s="14" customFormat="1" ht="18" customHeight="1">
      <c r="A10" s="15" t="s">
        <v>121</v>
      </c>
      <c r="B10" s="59">
        <v>3951872</v>
      </c>
      <c r="C10" s="79">
        <f t="shared" si="0"/>
        <v>0.056085727346022476</v>
      </c>
      <c r="D10" s="16">
        <v>8454919</v>
      </c>
      <c r="E10" s="25">
        <f>D10/D40*100</f>
        <v>0.11987627311664872</v>
      </c>
    </row>
    <row r="11" spans="1:5" s="14" customFormat="1" ht="18" customHeight="1">
      <c r="A11" s="26" t="s">
        <v>122</v>
      </c>
      <c r="B11" s="59">
        <f>SUM(B12)</f>
        <v>9051248</v>
      </c>
      <c r="C11" s="79">
        <f t="shared" si="0"/>
        <v>0.12845705211839634</v>
      </c>
      <c r="D11" s="16">
        <f>SUM(D12:D13)</f>
        <v>8544305</v>
      </c>
      <c r="E11" s="25">
        <f>D11/D40*100</f>
        <v>0.12114361353100453</v>
      </c>
    </row>
    <row r="12" spans="1:5" s="14" customFormat="1" ht="18" customHeight="1">
      <c r="A12" s="15" t="s">
        <v>123</v>
      </c>
      <c r="B12" s="59">
        <v>9051248</v>
      </c>
      <c r="C12" s="79">
        <f t="shared" si="0"/>
        <v>0.12845705211839634</v>
      </c>
      <c r="D12" s="16">
        <v>8544305</v>
      </c>
      <c r="E12" s="25">
        <f>D12/D40*100</f>
        <v>0.12114361353100453</v>
      </c>
    </row>
    <row r="13" spans="1:5" s="14" customFormat="1" ht="18" customHeight="1">
      <c r="A13" s="15" t="s">
        <v>124</v>
      </c>
      <c r="B13" s="59">
        <v>0</v>
      </c>
      <c r="C13" s="79">
        <f t="shared" si="0"/>
        <v>0</v>
      </c>
      <c r="D13" s="16">
        <v>0</v>
      </c>
      <c r="E13" s="25">
        <f>D13/D40*100</f>
        <v>0</v>
      </c>
    </row>
    <row r="14" spans="1:5" s="14" customFormat="1" ht="18" customHeight="1">
      <c r="A14" s="27" t="s">
        <v>125</v>
      </c>
      <c r="B14" s="59">
        <f>SUM(B15:B21)</f>
        <v>6708935584</v>
      </c>
      <c r="C14" s="79">
        <f t="shared" si="0"/>
        <v>95.21450389745722</v>
      </c>
      <c r="D14" s="16">
        <f>SUM(D15:D21)</f>
        <v>6401547542</v>
      </c>
      <c r="E14" s="25">
        <f>D14/D40*100</f>
        <v>90.76298205979305</v>
      </c>
    </row>
    <row r="15" spans="1:5" s="14" customFormat="1" ht="18" customHeight="1">
      <c r="A15" s="15" t="s">
        <v>126</v>
      </c>
      <c r="B15" s="59">
        <v>894755052</v>
      </c>
      <c r="C15" s="79">
        <f t="shared" si="0"/>
        <v>12.69853575418135</v>
      </c>
      <c r="D15" s="16">
        <v>894755052</v>
      </c>
      <c r="E15" s="25">
        <f>D15/D40*100</f>
        <v>12.686094448220405</v>
      </c>
    </row>
    <row r="16" spans="1:5" s="14" customFormat="1" ht="18" customHeight="1">
      <c r="A16" s="15" t="s">
        <v>127</v>
      </c>
      <c r="B16" s="59">
        <v>182562690</v>
      </c>
      <c r="C16" s="79">
        <f t="shared" si="0"/>
        <v>2.590964802224471</v>
      </c>
      <c r="D16" s="16">
        <v>182562690</v>
      </c>
      <c r="E16" s="25">
        <f>D16/D40*100</f>
        <v>2.5884263216891936</v>
      </c>
    </row>
    <row r="17" spans="1:5" s="14" customFormat="1" ht="18" customHeight="1">
      <c r="A17" s="15" t="s">
        <v>128</v>
      </c>
      <c r="B17" s="59">
        <v>3224325326</v>
      </c>
      <c r="C17" s="79">
        <f t="shared" si="0"/>
        <v>45.760245045616614</v>
      </c>
      <c r="D17" s="16">
        <v>2668742120</v>
      </c>
      <c r="E17" s="25">
        <f>D17/D40*100</f>
        <v>37.838193276011765</v>
      </c>
    </row>
    <row r="18" spans="1:5" s="14" customFormat="1" ht="18" customHeight="1">
      <c r="A18" s="15" t="s">
        <v>129</v>
      </c>
      <c r="B18" s="59">
        <v>1324030699</v>
      </c>
      <c r="C18" s="79">
        <f t="shared" si="0"/>
        <v>18.790898283617878</v>
      </c>
      <c r="D18" s="16">
        <v>1279856850</v>
      </c>
      <c r="E18" s="25">
        <f>D18/D40*100</f>
        <v>18.14617849098421</v>
      </c>
    </row>
    <row r="19" spans="1:5" s="14" customFormat="1" ht="18" customHeight="1">
      <c r="A19" s="15" t="s">
        <v>130</v>
      </c>
      <c r="B19" s="59">
        <v>441785777</v>
      </c>
      <c r="C19" s="79">
        <f t="shared" si="0"/>
        <v>6.269908700021834</v>
      </c>
      <c r="D19" s="16">
        <v>395229292</v>
      </c>
      <c r="E19" s="25">
        <f>D19/D40*100</f>
        <v>5.603674565243228</v>
      </c>
    </row>
    <row r="20" spans="1:5" s="14" customFormat="1" ht="18" customHeight="1">
      <c r="A20" s="15" t="s">
        <v>131</v>
      </c>
      <c r="B20" s="59">
        <v>252429150</v>
      </c>
      <c r="C20" s="79">
        <f t="shared" si="0"/>
        <v>3.582523037458756</v>
      </c>
      <c r="D20" s="16">
        <v>278079554</v>
      </c>
      <c r="E20" s="25">
        <f>D20/D40*100</f>
        <v>3.9426918890009315</v>
      </c>
    </row>
    <row r="21" spans="1:5" s="14" customFormat="1" ht="18" customHeight="1">
      <c r="A21" s="15" t="s">
        <v>132</v>
      </c>
      <c r="B21" s="59">
        <v>389046890</v>
      </c>
      <c r="C21" s="79">
        <f t="shared" si="0"/>
        <v>5.521428274336314</v>
      </c>
      <c r="D21" s="16">
        <v>702321984</v>
      </c>
      <c r="E21" s="25">
        <f>D21/D40*100</f>
        <v>9.957723068643306</v>
      </c>
    </row>
    <row r="22" spans="1:5" s="14" customFormat="1" ht="18" customHeight="1">
      <c r="A22" s="26" t="s">
        <v>133</v>
      </c>
      <c r="B22" s="59">
        <f>SUM(B23)</f>
        <v>2202650</v>
      </c>
      <c r="C22" s="79">
        <f t="shared" si="0"/>
        <v>0.03126043235679607</v>
      </c>
      <c r="D22" s="16">
        <f>SUM(D23)</f>
        <v>1823450</v>
      </c>
      <c r="E22" s="25">
        <f>D22/D40*100</f>
        <v>0.025853398502641258</v>
      </c>
    </row>
    <row r="23" spans="1:5" s="14" customFormat="1" ht="18" customHeight="1">
      <c r="A23" s="15" t="s">
        <v>134</v>
      </c>
      <c r="B23" s="59">
        <v>2202650</v>
      </c>
      <c r="C23" s="79">
        <f t="shared" si="0"/>
        <v>0.03126043235679607</v>
      </c>
      <c r="D23" s="16">
        <v>1823450</v>
      </c>
      <c r="E23" s="25">
        <f>D23/D40*100</f>
        <v>0.025853398502641258</v>
      </c>
    </row>
    <row r="24" spans="1:5" s="14" customFormat="1" ht="18" customHeight="1">
      <c r="A24" s="15" t="s">
        <v>135</v>
      </c>
      <c r="B24" s="59">
        <f>B5+B11+B14+B22</f>
        <v>7046127753</v>
      </c>
      <c r="C24" s="79">
        <f t="shared" si="0"/>
        <v>100</v>
      </c>
      <c r="D24" s="16">
        <f>D22+D14+D11+D5</f>
        <v>7053037920</v>
      </c>
      <c r="E24" s="25">
        <f>D24/D40*100</f>
        <v>100</v>
      </c>
    </row>
    <row r="25" spans="1:5" s="14" customFormat="1" ht="18" customHeight="1">
      <c r="A25" s="48" t="s">
        <v>136</v>
      </c>
      <c r="B25" s="59">
        <f>B26+B30</f>
        <v>840374146</v>
      </c>
      <c r="C25" s="79">
        <f t="shared" si="0"/>
        <v>11.926751479097119</v>
      </c>
      <c r="D25" s="16">
        <f>D26+D30</f>
        <v>936710339</v>
      </c>
      <c r="E25" s="25">
        <f>D25/D40*100</f>
        <v>13.280948573150447</v>
      </c>
    </row>
    <row r="26" spans="1:5" s="14" customFormat="1" ht="18" customHeight="1">
      <c r="A26" s="26" t="s">
        <v>137</v>
      </c>
      <c r="B26" s="59">
        <f>SUM(B27:B29)</f>
        <v>107578763</v>
      </c>
      <c r="C26" s="79">
        <f t="shared" si="0"/>
        <v>1.5267784912670175</v>
      </c>
      <c r="D26" s="16">
        <f>SUM(D27:D29)</f>
        <v>116692430</v>
      </c>
      <c r="E26" s="25">
        <f>D26/D40*100</f>
        <v>1.6544988319019274</v>
      </c>
    </row>
    <row r="27" spans="1:5" s="14" customFormat="1" ht="18" customHeight="1">
      <c r="A27" s="15" t="s">
        <v>138</v>
      </c>
      <c r="B27" s="59">
        <v>56013921</v>
      </c>
      <c r="C27" s="79">
        <f t="shared" si="0"/>
        <v>0.7949603379835284</v>
      </c>
      <c r="D27" s="16">
        <v>54163186</v>
      </c>
      <c r="E27" s="25">
        <f>D27/D40*100</f>
        <v>0.7679412277993254</v>
      </c>
    </row>
    <row r="28" spans="1:5" s="14" customFormat="1" ht="18" customHeight="1">
      <c r="A28" s="15" t="s">
        <v>139</v>
      </c>
      <c r="B28" s="59">
        <v>32207457</v>
      </c>
      <c r="C28" s="79">
        <f t="shared" si="0"/>
        <v>0.4570944230508334</v>
      </c>
      <c r="D28" s="16">
        <v>45293004</v>
      </c>
      <c r="E28" s="25">
        <f>D28/D40*100</f>
        <v>0.6421772364439521</v>
      </c>
    </row>
    <row r="29" spans="1:5" s="14" customFormat="1" ht="18" customHeight="1">
      <c r="A29" s="15" t="s">
        <v>140</v>
      </c>
      <c r="B29" s="59">
        <v>19357385</v>
      </c>
      <c r="C29" s="79">
        <f t="shared" si="0"/>
        <v>0.2747237302326556</v>
      </c>
      <c r="D29" s="16">
        <v>17236240</v>
      </c>
      <c r="E29" s="25">
        <f>D29/D40*100</f>
        <v>0.24438036765865</v>
      </c>
    </row>
    <row r="30" spans="1:5" s="14" customFormat="1" ht="18" customHeight="1">
      <c r="A30" s="26" t="s">
        <v>141</v>
      </c>
      <c r="B30" s="59">
        <f>SUM(B31:B32)</f>
        <v>732795383</v>
      </c>
      <c r="C30" s="79">
        <f t="shared" si="0"/>
        <v>10.3999729878301</v>
      </c>
      <c r="D30" s="16">
        <f>SUM(D31:D32)</f>
        <v>820017909</v>
      </c>
      <c r="E30" s="25">
        <f>D30/D40*100</f>
        <v>11.626449741248521</v>
      </c>
    </row>
    <row r="31" spans="1:5" s="14" customFormat="1" ht="18" customHeight="1">
      <c r="A31" s="15" t="s">
        <v>142</v>
      </c>
      <c r="B31" s="59">
        <v>723880652</v>
      </c>
      <c r="C31" s="79">
        <f t="shared" si="0"/>
        <v>10.273453411227129</v>
      </c>
      <c r="D31" s="16">
        <v>816179402</v>
      </c>
      <c r="E31" s="25">
        <f>D31/D40*100</f>
        <v>11.572026285093331</v>
      </c>
    </row>
    <row r="32" spans="1:5" s="14" customFormat="1" ht="18" customHeight="1">
      <c r="A32" s="15" t="s">
        <v>143</v>
      </c>
      <c r="B32" s="59">
        <v>8914731</v>
      </c>
      <c r="C32" s="79">
        <f t="shared" si="0"/>
        <v>0.12651957660297053</v>
      </c>
      <c r="D32" s="16">
        <v>3838507</v>
      </c>
      <c r="E32" s="25">
        <f>D32/D40*100</f>
        <v>0.05442345615518823</v>
      </c>
    </row>
    <row r="33" spans="1:5" s="14" customFormat="1" ht="18" customHeight="1">
      <c r="A33" s="48" t="s">
        <v>144</v>
      </c>
      <c r="B33" s="59">
        <f>B34+B37</f>
        <v>6205753607</v>
      </c>
      <c r="C33" s="79">
        <f t="shared" si="0"/>
        <v>88.07324852090288</v>
      </c>
      <c r="D33" s="16">
        <f>D34+D37</f>
        <v>6116327581</v>
      </c>
      <c r="E33" s="25">
        <f>D33/D40*100</f>
        <v>86.71905142684955</v>
      </c>
    </row>
    <row r="34" spans="1:5" s="14" customFormat="1" ht="18" customHeight="1">
      <c r="A34" s="26" t="s">
        <v>145</v>
      </c>
      <c r="B34" s="59">
        <f>SUM(B35:B36)</f>
        <v>5708276806</v>
      </c>
      <c r="C34" s="79">
        <f t="shared" si="0"/>
        <v>81.01296209921274</v>
      </c>
      <c r="D34" s="16">
        <f>SUM(D35:D36)</f>
        <v>5498386957</v>
      </c>
      <c r="E34" s="25">
        <f>D34/D40*100</f>
        <v>77.95771154736681</v>
      </c>
    </row>
    <row r="35" spans="1:5" s="14" customFormat="1" ht="18" customHeight="1">
      <c r="A35" s="15" t="s">
        <v>146</v>
      </c>
      <c r="B35" s="59">
        <v>9051248</v>
      </c>
      <c r="C35" s="79">
        <f t="shared" si="0"/>
        <v>0.12845705211839634</v>
      </c>
      <c r="D35" s="16">
        <v>8544305</v>
      </c>
      <c r="E35" s="25">
        <f>D35/D40*100</f>
        <v>0.12114361353100453</v>
      </c>
    </row>
    <row r="36" spans="1:5" s="14" customFormat="1" ht="18" customHeight="1">
      <c r="A36" s="15" t="s">
        <v>147</v>
      </c>
      <c r="B36" s="59">
        <v>5699225558</v>
      </c>
      <c r="C36" s="79">
        <f t="shared" si="0"/>
        <v>80.88450504709434</v>
      </c>
      <c r="D36" s="16">
        <v>5489842652</v>
      </c>
      <c r="E36" s="25">
        <f>D36/D40*100</f>
        <v>77.83656793383581</v>
      </c>
    </row>
    <row r="37" spans="1:5" s="14" customFormat="1" ht="18" customHeight="1">
      <c r="A37" s="26" t="s">
        <v>148</v>
      </c>
      <c r="B37" s="59">
        <f>SUM(B38:B39)</f>
        <v>497476801</v>
      </c>
      <c r="C37" s="79">
        <f t="shared" si="0"/>
        <v>7.0602864216901455</v>
      </c>
      <c r="D37" s="16">
        <f>SUM(D38:D39)</f>
        <v>617940624</v>
      </c>
      <c r="E37" s="25">
        <f>D37/D40*100</f>
        <v>8.76133987948274</v>
      </c>
    </row>
    <row r="38" spans="1:5" s="14" customFormat="1" ht="18" customHeight="1">
      <c r="A38" s="15" t="s">
        <v>149</v>
      </c>
      <c r="B38" s="59">
        <v>408768975</v>
      </c>
      <c r="C38" s="79">
        <f t="shared" si="0"/>
        <v>5.801327897098661</v>
      </c>
      <c r="D38" s="16">
        <v>386814177</v>
      </c>
      <c r="E38" s="25">
        <f>D38/D40*100</f>
        <v>5.4843626446857385</v>
      </c>
    </row>
    <row r="39" spans="1:5" s="14" customFormat="1" ht="18" customHeight="1">
      <c r="A39" s="15" t="s">
        <v>150</v>
      </c>
      <c r="B39" s="59">
        <v>88707826</v>
      </c>
      <c r="C39" s="79">
        <f t="shared" si="0"/>
        <v>1.2589585245914856</v>
      </c>
      <c r="D39" s="16">
        <v>231126447</v>
      </c>
      <c r="E39" s="25">
        <f>D39/D40*100</f>
        <v>3.2769772347970023</v>
      </c>
    </row>
    <row r="40" spans="1:5" s="14" customFormat="1" ht="18" customHeight="1" thickBot="1">
      <c r="A40" s="49" t="s">
        <v>151</v>
      </c>
      <c r="B40" s="64">
        <f>B25+B33</f>
        <v>7046127753</v>
      </c>
      <c r="C40" s="80">
        <f t="shared" si="0"/>
        <v>100</v>
      </c>
      <c r="D40" s="22">
        <f>D33+D25</f>
        <v>7053037920</v>
      </c>
      <c r="E40" s="30">
        <f>D40/D40*100</f>
        <v>100</v>
      </c>
    </row>
    <row r="41" ht="18" customHeight="1"/>
    <row r="43" ht="16.5">
      <c r="A43" s="24"/>
    </row>
  </sheetData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2007-11-06T07:19:36Z</cp:lastPrinted>
  <dcterms:created xsi:type="dcterms:W3CDTF">2005-11-24T03:06:16Z</dcterms:created>
  <dcterms:modified xsi:type="dcterms:W3CDTF">2008-11-21T06:17:44Z</dcterms:modified>
  <cp:category/>
  <cp:version/>
  <cp:contentType/>
  <cp:contentStatus/>
</cp:coreProperties>
</file>